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<sst xmlns="http://schemas.openxmlformats.org/spreadsheetml/2006/main" count="132" uniqueCount="132">
  <si>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</si>
  <si>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</si>
  <si>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</si>
  <si>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</si>
  <si>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</si>
  <si>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</si>
  <si>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</si>
  <si>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</si>
  <si>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</si>
  <si>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</si>
  <si>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</si>
  <si>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</si>
  <si>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</si>
  <si>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</si>
  <si>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</si>
  <si>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</si>
  <si>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</si>
  <si>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</si>
  <si>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</si>
  <si>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</si>
  <si>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</si>
  <si>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</si>
  <si>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</si>
  <si>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</si>
  <si>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</si>
  <si>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</si>
  <si>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</si>
  <si>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</si>
  <si>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</si>
  <si>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</si>
  <si>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</si>
  <si>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</si>
  <si>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</si>
  <si>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</si>
  <si>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</si>
  <si>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</si>
  <si>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</si>
  <si>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</si>
  <si>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</si>
  <si>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</si>
  <si>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</si>
  <si>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</si>
  <si>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</si>
  <si>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</si>
  <si>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</si>
  <si>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</si>
  <si>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</si>
  <si>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</si>
  <si>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</si>
  <si>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</si>
  <si>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</si>
  <si>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</si>
  <si>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</si>
  <si>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</si>
  <si>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</si>
  <si>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</si>
  <si>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</si>
  <si>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</si>
  <si>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</si>
  <si>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</si>
  <si>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</si>
  <si>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</si>
  <si>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</si>
  <si>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</si>
  <si>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</si>
  <si>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</si>
  <si>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</si>
  <si>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</si>
  <si>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</si>
  <si>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</si>
  <si>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</si>
  <si>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</si>
  <si>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</si>
  <si>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</si>
  <si>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</si>
  <si>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</si>
  <si>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</si>
  <si>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</si>
  <si>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</si>
  <si>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</si>
  <si>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</si>
  <si>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</si>
  <si>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</si>
  <si>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</si>
  <si>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</si>
  <si>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</si>
  <si>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</si>
  <si>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</si>
  <si>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</si>
  <si>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</si>
  <si>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</si>
  <si>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</si>
  <si>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</si>
  <si>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</si>
  <si>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</si>
  <si>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</si>
  <si>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</si>
  <si>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</si>
  <si>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</si>
  <si>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</si>
  <si>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</si>
  <si>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</si>
  <si>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</si>
  <si>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</si>
  <si>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</si>
  <si>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</si>
  <si>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</si>
  <si>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</si>
  <si>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</si>
  <si>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</si>
  <si>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</si>
  <si>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</si>
  <si>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</si>
  <si>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</si>
  <si>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</si>
  <si>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</si>
  <si>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</si>
  <si>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</si>
  <si>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</si>
  <si>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</si>
  <si>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</si>
  <si>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</si>
  <si>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</si>
  <si>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</si>
  <si>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</si>
  <si>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</si>
  <si>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</si>
  <si>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</si>
  <si>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</si>
  <si>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</si>
  <si>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11/10/15 - VENCIMENTO 19/10/15</t>
  </si>
  <si>
    <t>,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</si>
</sst>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196128</v>
      </c>
      <c r="C7" s="9">
        <f t="shared" si="0"/>
        <v>262971</v>
      </c>
      <c r="D7" s="9">
        <f t="shared" si="0"/>
        <v>290129</v>
      </c>
      <c r="E7" s="9">
        <f t="shared" si="0"/>
        <v>157561</v>
      </c>
      <c r="F7" s="9">
        <f t="shared" si="0"/>
        <v>266526</v>
      </c>
      <c r="G7" s="9">
        <f t="shared" si="0"/>
        <v>415860</v>
      </c>
      <c r="H7" s="9">
        <f t="shared" si="0"/>
        <v>142478</v>
      </c>
      <c r="I7" s="9">
        <f t="shared" si="0"/>
        <v>29562</v>
      </c>
      <c r="J7" s="9">
        <f t="shared" si="0"/>
        <v>124642</v>
      </c>
      <c r="K7" s="9">
        <f t="shared" si="0"/>
        <v>1885857</v>
      </c>
      <c r="L7" s="52"/>
    </row>
    <row r="8" spans="1:11" ht="17.25" customHeight="1">
      <c r="A8" s="10" t="s">
        <v>101</v>
      </c>
      <c r="B8" s="11">
        <f>B9+B12+B16</f>
        <v>116310</v>
      </c>
      <c r="C8" s="11">
        <f aca="true" t="shared" si="1" ref="C8:J8">C9+C12+C16</f>
        <v>164259</v>
      </c>
      <c r="D8" s="11">
        <f t="shared" si="1"/>
        <v>170293</v>
      </c>
      <c r="E8" s="11">
        <f t="shared" si="1"/>
        <v>96043</v>
      </c>
      <c r="F8" s="11">
        <f t="shared" si="1"/>
        <v>150033</v>
      </c>
      <c r="G8" s="11">
        <f t="shared" si="1"/>
        <v>233386</v>
      </c>
      <c r="H8" s="11">
        <f t="shared" si="1"/>
        <v>90496</v>
      </c>
      <c r="I8" s="11">
        <f t="shared" si="1"/>
        <v>16035</v>
      </c>
      <c r="J8" s="11">
        <f t="shared" si="1"/>
        <v>74136</v>
      </c>
      <c r="K8" s="11">
        <f>SUM(B8:J8)</f>
        <v>1110991</v>
      </c>
    </row>
    <row r="9" spans="1:11" ht="17.25" customHeight="1">
      <c r="A9" s="15" t="s">
        <v>17</v>
      </c>
      <c r="B9" s="13">
        <f>+B10+B11</f>
        <v>20820</v>
      </c>
      <c r="C9" s="13">
        <f aca="true" t="shared" si="2" ref="C9:J9">+C10+C11</f>
        <v>33691</v>
      </c>
      <c r="D9" s="13">
        <f t="shared" si="2"/>
        <v>32849</v>
      </c>
      <c r="E9" s="13">
        <f t="shared" si="2"/>
        <v>18815</v>
      </c>
      <c r="F9" s="13">
        <f t="shared" si="2"/>
        <v>24457</v>
      </c>
      <c r="G9" s="13">
        <f t="shared" si="2"/>
        <v>29866</v>
      </c>
      <c r="H9" s="13">
        <f t="shared" si="2"/>
        <v>17823</v>
      </c>
      <c r="I9" s="13">
        <f t="shared" si="2"/>
        <v>3589</v>
      </c>
      <c r="J9" s="13">
        <f t="shared" si="2"/>
        <v>12811</v>
      </c>
      <c r="K9" s="11">
        <f>SUM(B9:J9)</f>
        <v>194721</v>
      </c>
    </row>
    <row r="10" spans="1:11" ht="17.25" customHeight="1">
      <c r="A10" s="29" t="s">
        <v>18</v>
      </c>
      <c r="B10" s="13">
        <v>20820</v>
      </c>
      <c r="C10" s="13">
        <v>33691</v>
      </c>
      <c r="D10" s="13">
        <v>32849</v>
      </c>
      <c r="E10" s="13">
        <v>18815</v>
      </c>
      <c r="F10" s="13">
        <v>24457</v>
      </c>
      <c r="G10" s="13">
        <v>29866</v>
      </c>
      <c r="H10" s="13">
        <v>17823</v>
      </c>
      <c r="I10" s="13">
        <v>3589</v>
      </c>
      <c r="J10" s="13">
        <v>12811</v>
      </c>
      <c r="K10" s="11">
        <f>SUM(B10:J10)</f>
        <v>194721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72689</v>
      </c>
      <c r="C12" s="17">
        <f t="shared" si="3"/>
        <v>99824</v>
      </c>
      <c r="D12" s="17">
        <f t="shared" si="3"/>
        <v>107493</v>
      </c>
      <c r="E12" s="17">
        <f t="shared" si="3"/>
        <v>60595</v>
      </c>
      <c r="F12" s="17">
        <f t="shared" si="3"/>
        <v>95933</v>
      </c>
      <c r="G12" s="17">
        <f t="shared" si="3"/>
        <v>161424</v>
      </c>
      <c r="H12" s="17">
        <f t="shared" si="3"/>
        <v>58912</v>
      </c>
      <c r="I12" s="17">
        <f t="shared" si="3"/>
        <v>9596</v>
      </c>
      <c r="J12" s="17">
        <f t="shared" si="3"/>
        <v>46712</v>
      </c>
      <c r="K12" s="11">
        <f aca="true" t="shared" si="4" ref="K12:K27">SUM(B12:J12)</f>
        <v>713178</v>
      </c>
    </row>
    <row r="13" spans="1:13" ht="17.25" customHeight="1">
      <c r="A13" s="14" t="s">
        <v>20</v>
      </c>
      <c r="B13" s="13">
        <v>34573</v>
      </c>
      <c r="C13" s="13">
        <v>50727</v>
      </c>
      <c r="D13" s="13">
        <v>53966</v>
      </c>
      <c r="E13" s="13">
        <v>30600</v>
      </c>
      <c r="F13" s="13">
        <v>45021</v>
      </c>
      <c r="G13" s="13">
        <v>71065</v>
      </c>
      <c r="H13" s="13">
        <v>25481</v>
      </c>
      <c r="I13" s="13">
        <v>5400</v>
      </c>
      <c r="J13" s="13">
        <v>23816</v>
      </c>
      <c r="K13" s="11">
        <f t="shared" si="4"/>
        <v>340649</v>
      </c>
      <c r="L13" s="52"/>
      <c r="M13" s="53"/>
    </row>
    <row r="14" spans="1:12" ht="17.25" customHeight="1">
      <c r="A14" s="14" t="s">
        <v>21</v>
      </c>
      <c r="B14" s="13">
        <v>35398</v>
      </c>
      <c r="C14" s="13">
        <v>45084</v>
      </c>
      <c r="D14" s="13">
        <v>49963</v>
      </c>
      <c r="E14" s="13">
        <v>27513</v>
      </c>
      <c r="F14" s="13">
        <v>47935</v>
      </c>
      <c r="G14" s="13">
        <v>86167</v>
      </c>
      <c r="H14" s="13">
        <v>30595</v>
      </c>
      <c r="I14" s="13">
        <v>3842</v>
      </c>
      <c r="J14" s="13">
        <v>21548</v>
      </c>
      <c r="K14" s="11">
        <f t="shared" si="4"/>
        <v>348045</v>
      </c>
      <c r="L14" s="52"/>
    </row>
    <row r="15" spans="1:11" ht="17.25" customHeight="1">
      <c r="A15" s="14" t="s">
        <v>22</v>
      </c>
      <c r="B15" s="13">
        <v>2718</v>
      </c>
      <c r="C15" s="13">
        <v>4013</v>
      </c>
      <c r="D15" s="13">
        <v>3564</v>
      </c>
      <c r="E15" s="13">
        <v>2482</v>
      </c>
      <c r="F15" s="13">
        <v>2977</v>
      </c>
      <c r="G15" s="13">
        <v>4192</v>
      </c>
      <c r="H15" s="13">
        <v>2836</v>
      </c>
      <c r="I15" s="13">
        <v>354</v>
      </c>
      <c r="J15" s="13">
        <v>1348</v>
      </c>
      <c r="K15" s="11">
        <f t="shared" si="4"/>
        <v>24484</v>
      </c>
    </row>
    <row r="16" spans="1:11" ht="17.25" customHeight="1">
      <c r="A16" s="15" t="s">
        <v>97</v>
      </c>
      <c r="B16" s="13">
        <f>B17+B18+B19</f>
        <v>22801</v>
      </c>
      <c r="C16" s="13">
        <f aca="true" t="shared" si="5" ref="C16:J16">C17+C18+C19</f>
        <v>30744</v>
      </c>
      <c r="D16" s="13">
        <f t="shared" si="5"/>
        <v>29951</v>
      </c>
      <c r="E16" s="13">
        <f t="shared" si="5"/>
        <v>16633</v>
      </c>
      <c r="F16" s="13">
        <f t="shared" si="5"/>
        <v>29643</v>
      </c>
      <c r="G16" s="13">
        <f t="shared" si="5"/>
        <v>42096</v>
      </c>
      <c r="H16" s="13">
        <f t="shared" si="5"/>
        <v>13761</v>
      </c>
      <c r="I16" s="13">
        <f t="shared" si="5"/>
        <v>2850</v>
      </c>
      <c r="J16" s="13">
        <f t="shared" si="5"/>
        <v>14613</v>
      </c>
      <c r="K16" s="11">
        <f t="shared" si="4"/>
        <v>203092</v>
      </c>
    </row>
    <row r="17" spans="1:11" ht="17.25" customHeight="1">
      <c r="A17" s="14" t="s">
        <v>98</v>
      </c>
      <c r="B17" s="13">
        <v>4188</v>
      </c>
      <c r="C17" s="13">
        <v>5452</v>
      </c>
      <c r="D17" s="13">
        <v>5657</v>
      </c>
      <c r="E17" s="13">
        <v>3249</v>
      </c>
      <c r="F17" s="13">
        <v>5744</v>
      </c>
      <c r="G17" s="13">
        <v>8619</v>
      </c>
      <c r="H17" s="13">
        <v>2995</v>
      </c>
      <c r="I17" s="13">
        <v>654</v>
      </c>
      <c r="J17" s="13">
        <v>2391</v>
      </c>
      <c r="K17" s="11">
        <f t="shared" si="4"/>
        <v>38949</v>
      </c>
    </row>
    <row r="18" spans="1:11" ht="17.25" customHeight="1">
      <c r="A18" s="14" t="s">
        <v>99</v>
      </c>
      <c r="B18" s="13">
        <v>1391</v>
      </c>
      <c r="C18" s="13">
        <v>1534</v>
      </c>
      <c r="D18" s="13">
        <v>2027</v>
      </c>
      <c r="E18" s="13">
        <v>1127</v>
      </c>
      <c r="F18" s="13">
        <v>2415</v>
      </c>
      <c r="G18" s="13">
        <v>4480</v>
      </c>
      <c r="H18" s="13">
        <v>1046</v>
      </c>
      <c r="I18" s="13">
        <v>169</v>
      </c>
      <c r="J18" s="13">
        <v>1065</v>
      </c>
      <c r="K18" s="11">
        <f t="shared" si="4"/>
        <v>15254</v>
      </c>
    </row>
    <row r="19" spans="1:11" ht="17.25" customHeight="1">
      <c r="A19" s="14" t="s">
        <v>100</v>
      </c>
      <c r="B19" s="13">
        <v>17222</v>
      </c>
      <c r="C19" s="13">
        <v>23758</v>
      </c>
      <c r="D19" s="13">
        <v>22267</v>
      </c>
      <c r="E19" s="13">
        <v>12257</v>
      </c>
      <c r="F19" s="13">
        <v>21484</v>
      </c>
      <c r="G19" s="13">
        <v>28997</v>
      </c>
      <c r="H19" s="13">
        <v>9720</v>
      </c>
      <c r="I19" s="13">
        <v>2027</v>
      </c>
      <c r="J19" s="13">
        <v>11157</v>
      </c>
      <c r="K19" s="11">
        <f t="shared" si="4"/>
        <v>148889</v>
      </c>
    </row>
    <row r="20" spans="1:11" ht="17.25" customHeight="1">
      <c r="A20" s="16" t="s">
        <v>23</v>
      </c>
      <c r="B20" s="11">
        <f>+B21+B22+B23</f>
        <v>57202</v>
      </c>
      <c r="C20" s="11">
        <f aca="true" t="shared" si="6" ref="C20:J20">+C21+C22+C23</f>
        <v>64896</v>
      </c>
      <c r="D20" s="11">
        <f t="shared" si="6"/>
        <v>79833</v>
      </c>
      <c r="E20" s="11">
        <f t="shared" si="6"/>
        <v>40704</v>
      </c>
      <c r="F20" s="11">
        <f t="shared" si="6"/>
        <v>86976</v>
      </c>
      <c r="G20" s="11">
        <f t="shared" si="6"/>
        <v>147880</v>
      </c>
      <c r="H20" s="11">
        <f t="shared" si="6"/>
        <v>38660</v>
      </c>
      <c r="I20" s="11">
        <f t="shared" si="6"/>
        <v>7932</v>
      </c>
      <c r="J20" s="11">
        <f t="shared" si="6"/>
        <v>31258</v>
      </c>
      <c r="K20" s="11">
        <f t="shared" si="4"/>
        <v>555341</v>
      </c>
    </row>
    <row r="21" spans="1:12" ht="17.25" customHeight="1">
      <c r="A21" s="12" t="s">
        <v>24</v>
      </c>
      <c r="B21" s="13">
        <v>31099</v>
      </c>
      <c r="C21" s="13">
        <v>38341</v>
      </c>
      <c r="D21" s="13">
        <v>47038</v>
      </c>
      <c r="E21" s="13">
        <v>24495</v>
      </c>
      <c r="F21" s="13">
        <v>48172</v>
      </c>
      <c r="G21" s="13">
        <v>73586</v>
      </c>
      <c r="H21" s="13">
        <v>20915</v>
      </c>
      <c r="I21" s="13">
        <v>5020</v>
      </c>
      <c r="J21" s="13">
        <v>18119</v>
      </c>
      <c r="K21" s="11">
        <f t="shared" si="4"/>
        <v>306785</v>
      </c>
      <c r="L21" s="52"/>
    </row>
    <row r="22" spans="1:12" ht="17.25" customHeight="1">
      <c r="A22" s="12" t="s">
        <v>25</v>
      </c>
      <c r="B22" s="13">
        <v>24566</v>
      </c>
      <c r="C22" s="13">
        <v>24701</v>
      </c>
      <c r="D22" s="13">
        <v>30891</v>
      </c>
      <c r="E22" s="13">
        <v>15248</v>
      </c>
      <c r="F22" s="13">
        <v>37142</v>
      </c>
      <c r="G22" s="13">
        <v>71648</v>
      </c>
      <c r="H22" s="13">
        <v>16630</v>
      </c>
      <c r="I22" s="13">
        <v>2711</v>
      </c>
      <c r="J22" s="13">
        <v>12485</v>
      </c>
      <c r="K22" s="11">
        <f t="shared" si="4"/>
        <v>236022</v>
      </c>
      <c r="L22" s="52"/>
    </row>
    <row r="23" spans="1:11" ht="17.25" customHeight="1">
      <c r="A23" s="12" t="s">
        <v>26</v>
      </c>
      <c r="B23" s="13">
        <v>1537</v>
      </c>
      <c r="C23" s="13">
        <v>1854</v>
      </c>
      <c r="D23" s="13">
        <v>1904</v>
      </c>
      <c r="E23" s="13">
        <v>961</v>
      </c>
      <c r="F23" s="13">
        <v>1662</v>
      </c>
      <c r="G23" s="13">
        <v>2646</v>
      </c>
      <c r="H23" s="13">
        <v>1115</v>
      </c>
      <c r="I23" s="13">
        <v>201</v>
      </c>
      <c r="J23" s="13">
        <v>654</v>
      </c>
      <c r="K23" s="11">
        <f t="shared" si="4"/>
        <v>12534</v>
      </c>
    </row>
    <row r="24" spans="1:11" ht="17.25" customHeight="1">
      <c r="A24" s="16" t="s">
        <v>27</v>
      </c>
      <c r="B24" s="13">
        <v>22616</v>
      </c>
      <c r="C24" s="13">
        <v>33816</v>
      </c>
      <c r="D24" s="13">
        <v>40003</v>
      </c>
      <c r="E24" s="13">
        <v>20814</v>
      </c>
      <c r="F24" s="13">
        <v>29517</v>
      </c>
      <c r="G24" s="13">
        <v>34594</v>
      </c>
      <c r="H24" s="13">
        <v>12483</v>
      </c>
      <c r="I24" s="13">
        <v>5595</v>
      </c>
      <c r="J24" s="13">
        <v>19248</v>
      </c>
      <c r="K24" s="11">
        <f t="shared" si="4"/>
        <v>218686</v>
      </c>
    </row>
    <row r="25" spans="1:12" ht="17.25" customHeight="1">
      <c r="A25" s="12" t="s">
        <v>28</v>
      </c>
      <c r="B25" s="13">
        <v>14474</v>
      </c>
      <c r="C25" s="13">
        <v>21642</v>
      </c>
      <c r="D25" s="13">
        <v>25602</v>
      </c>
      <c r="E25" s="13">
        <v>13321</v>
      </c>
      <c r="F25" s="13">
        <v>18891</v>
      </c>
      <c r="G25" s="13">
        <v>22140</v>
      </c>
      <c r="H25" s="13">
        <v>7989</v>
      </c>
      <c r="I25" s="13">
        <v>3581</v>
      </c>
      <c r="J25" s="13">
        <v>12319</v>
      </c>
      <c r="K25" s="11">
        <f t="shared" si="4"/>
        <v>139959</v>
      </c>
      <c r="L25" s="52"/>
    </row>
    <row r="26" spans="1:12" ht="17.25" customHeight="1">
      <c r="A26" s="12" t="s">
        <v>29</v>
      </c>
      <c r="B26" s="13">
        <v>8142</v>
      </c>
      <c r="C26" s="13">
        <v>12174</v>
      </c>
      <c r="D26" s="13">
        <v>14401</v>
      </c>
      <c r="E26" s="13">
        <v>7493</v>
      </c>
      <c r="F26" s="13">
        <v>10626</v>
      </c>
      <c r="G26" s="13">
        <v>12454</v>
      </c>
      <c r="H26" s="13">
        <v>4494</v>
      </c>
      <c r="I26" s="13">
        <v>2014</v>
      </c>
      <c r="J26" s="13">
        <v>6929</v>
      </c>
      <c r="K26" s="11">
        <f t="shared" si="4"/>
        <v>78727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839</v>
      </c>
      <c r="I27" s="11">
        <v>0</v>
      </c>
      <c r="J27" s="11">
        <v>0</v>
      </c>
      <c r="K27" s="11">
        <f t="shared" si="4"/>
        <v>839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27418.64</v>
      </c>
      <c r="I35" s="19">
        <v>0</v>
      </c>
      <c r="J35" s="19">
        <v>0</v>
      </c>
      <c r="K35" s="23">
        <f>SUM(B35:J35)</f>
        <v>27418.64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526136.12</v>
      </c>
      <c r="C47" s="22">
        <f aca="true" t="shared" si="11" ref="C47:H47">+C48+C57</f>
        <v>799786.85</v>
      </c>
      <c r="D47" s="22">
        <f t="shared" si="11"/>
        <v>990729.7699999999</v>
      </c>
      <c r="E47" s="22">
        <f t="shared" si="11"/>
        <v>467271.88</v>
      </c>
      <c r="F47" s="22">
        <f t="shared" si="11"/>
        <v>754393.8099999999</v>
      </c>
      <c r="G47" s="22">
        <f t="shared" si="11"/>
        <v>1011271.41</v>
      </c>
      <c r="H47" s="22">
        <f t="shared" si="11"/>
        <v>433249.25999999995</v>
      </c>
      <c r="I47" s="22">
        <f>+I48+I57</f>
        <v>142339.56</v>
      </c>
      <c r="J47" s="22">
        <f>+J48+J57</f>
        <v>368611.04</v>
      </c>
      <c r="K47" s="22">
        <f>SUM(B47:J47)</f>
        <v>5493789.699999999</v>
      </c>
    </row>
    <row r="48" spans="1:11" ht="17.25" customHeight="1">
      <c r="A48" s="16" t="s">
        <v>115</v>
      </c>
      <c r="B48" s="23">
        <f>SUM(B49:B56)</f>
        <v>508827.09</v>
      </c>
      <c r="C48" s="23">
        <f aca="true" t="shared" si="12" ref="C48:J48">SUM(C49:C56)</f>
        <v>777836.1699999999</v>
      </c>
      <c r="D48" s="23">
        <f t="shared" si="12"/>
        <v>965497.5399999999</v>
      </c>
      <c r="E48" s="23">
        <f t="shared" si="12"/>
        <v>446383.96</v>
      </c>
      <c r="F48" s="23">
        <f t="shared" si="12"/>
        <v>732577.6699999999</v>
      </c>
      <c r="G48" s="23">
        <f t="shared" si="12"/>
        <v>983703.02</v>
      </c>
      <c r="H48" s="23">
        <f t="shared" si="12"/>
        <v>414655.95999999996</v>
      </c>
      <c r="I48" s="23">
        <f t="shared" si="12"/>
        <v>142339.56</v>
      </c>
      <c r="J48" s="23">
        <f t="shared" si="12"/>
        <v>355701.75</v>
      </c>
      <c r="K48" s="23">
        <f aca="true" t="shared" si="13" ref="K48:K57">SUM(B48:J48)</f>
        <v>5327522.719999999</v>
      </c>
    </row>
    <row r="49" spans="1:11" ht="17.25" customHeight="1">
      <c r="A49" s="34" t="s">
        <v>46</v>
      </c>
      <c r="B49" s="23">
        <f aca="true" t="shared" si="14" ref="B49:H49">ROUND(B30*B7,2)</f>
        <v>505676.82</v>
      </c>
      <c r="C49" s="23">
        <f t="shared" si="14"/>
        <v>771635.81</v>
      </c>
      <c r="D49" s="23">
        <f t="shared" si="14"/>
        <v>960588.11</v>
      </c>
      <c r="E49" s="23">
        <f t="shared" si="14"/>
        <v>443660.26</v>
      </c>
      <c r="F49" s="23">
        <f t="shared" si="14"/>
        <v>728548.82</v>
      </c>
      <c r="G49" s="23">
        <f t="shared" si="14"/>
        <v>977894.79</v>
      </c>
      <c r="H49" s="23">
        <f t="shared" si="14"/>
        <v>384177.68</v>
      </c>
      <c r="I49" s="23">
        <f>ROUND(I30*I7,2)</f>
        <v>141273.84</v>
      </c>
      <c r="J49" s="23">
        <f>ROUND(J30*J7,2)</f>
        <v>353484.71</v>
      </c>
      <c r="K49" s="23">
        <f t="shared" si="13"/>
        <v>5266940.839999999</v>
      </c>
    </row>
    <row r="50" spans="1:11" ht="17.25" customHeight="1">
      <c r="A50" s="34" t="s">
        <v>47</v>
      </c>
      <c r="B50" s="19">
        <v>0</v>
      </c>
      <c r="C50" s="23">
        <f>ROUND(C31*C7,2)</f>
        <v>1715.2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1715.2</v>
      </c>
    </row>
    <row r="51" spans="1:11" ht="17.25" customHeight="1">
      <c r="A51" s="68" t="s">
        <v>108</v>
      </c>
      <c r="B51" s="69">
        <f aca="true" t="shared" si="15" ref="B51:H51">ROUND(B32*B7,2)</f>
        <v>-941.41</v>
      </c>
      <c r="C51" s="69">
        <f t="shared" si="15"/>
        <v>-1288.56</v>
      </c>
      <c r="D51" s="69">
        <f t="shared" si="15"/>
        <v>-1450.65</v>
      </c>
      <c r="E51" s="69">
        <f t="shared" si="15"/>
        <v>-721.7</v>
      </c>
      <c r="F51" s="69">
        <f t="shared" si="15"/>
        <v>-1252.67</v>
      </c>
      <c r="G51" s="69">
        <f t="shared" si="15"/>
        <v>-1621.85</v>
      </c>
      <c r="H51" s="69">
        <f t="shared" si="15"/>
        <v>-655.4</v>
      </c>
      <c r="I51" s="19">
        <v>0</v>
      </c>
      <c r="J51" s="19">
        <v>0</v>
      </c>
      <c r="K51" s="69">
        <f>SUM(B51:J51)</f>
        <v>-7932.24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27418.64</v>
      </c>
      <c r="I53" s="31">
        <f>+I35</f>
        <v>0</v>
      </c>
      <c r="J53" s="31">
        <f>+J35</f>
        <v>0</v>
      </c>
      <c r="K53" s="23">
        <f t="shared" si="13"/>
        <v>27418.64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-72870</v>
      </c>
      <c r="C61" s="35">
        <f t="shared" si="16"/>
        <v>-118032.59</v>
      </c>
      <c r="D61" s="35">
        <f t="shared" si="16"/>
        <v>-116050.68</v>
      </c>
      <c r="E61" s="35">
        <f t="shared" si="16"/>
        <v>-69730.86</v>
      </c>
      <c r="F61" s="35">
        <f t="shared" si="16"/>
        <v>-85980.15</v>
      </c>
      <c r="G61" s="35">
        <f t="shared" si="16"/>
        <v>-104542.43</v>
      </c>
      <c r="H61" s="35">
        <f t="shared" si="16"/>
        <v>-62380.5</v>
      </c>
      <c r="I61" s="35">
        <f t="shared" si="16"/>
        <v>-16475.66</v>
      </c>
      <c r="J61" s="35">
        <f t="shared" si="16"/>
        <v>-51436.64</v>
      </c>
      <c r="K61" s="35">
        <f>SUM(B61:J61)</f>
        <v>-697499.51</v>
      </c>
    </row>
    <row r="62" spans="1:11" ht="18.75" customHeight="1">
      <c r="A62" s="16" t="s">
        <v>77</v>
      </c>
      <c r="B62" s="35">
        <f aca="true" t="shared" si="17" ref="B62:J62">B63+B64+B65+B66+B67+B68</f>
        <v>-72870</v>
      </c>
      <c r="C62" s="35">
        <f t="shared" si="17"/>
        <v>-117918.5</v>
      </c>
      <c r="D62" s="35">
        <f t="shared" si="17"/>
        <v>-114971.5</v>
      </c>
      <c r="E62" s="35">
        <f t="shared" si="17"/>
        <v>-65852.5</v>
      </c>
      <c r="F62" s="35">
        <f t="shared" si="17"/>
        <v>-85599.5</v>
      </c>
      <c r="G62" s="35">
        <f t="shared" si="17"/>
        <v>-104531</v>
      </c>
      <c r="H62" s="35">
        <f t="shared" si="17"/>
        <v>-62380.5</v>
      </c>
      <c r="I62" s="35">
        <f t="shared" si="17"/>
        <v>-12561.5</v>
      </c>
      <c r="J62" s="35">
        <f t="shared" si="17"/>
        <v>-44838.5</v>
      </c>
      <c r="K62" s="35">
        <f aca="true" t="shared" si="18" ref="K62:K98">SUM(B62:J62)</f>
        <v>-681523.5</v>
      </c>
    </row>
    <row r="63" spans="1:11" ht="18.75" customHeight="1">
      <c r="A63" s="12" t="s">
        <v>78</v>
      </c>
      <c r="B63" s="35">
        <f>-ROUND(B9*$D$3,2)</f>
        <v>-72870</v>
      </c>
      <c r="C63" s="35">
        <f aca="true" t="shared" si="19" ref="C63:J63">-ROUND(C9*$D$3,2)</f>
        <v>-117918.5</v>
      </c>
      <c r="D63" s="35">
        <f t="shared" si="19"/>
        <v>-114971.5</v>
      </c>
      <c r="E63" s="35">
        <f t="shared" si="19"/>
        <v>-65852.5</v>
      </c>
      <c r="F63" s="35">
        <f t="shared" si="19"/>
        <v>-85599.5</v>
      </c>
      <c r="G63" s="35">
        <f t="shared" si="19"/>
        <v>-104531</v>
      </c>
      <c r="H63" s="35">
        <f t="shared" si="19"/>
        <v>-62380.5</v>
      </c>
      <c r="I63" s="35">
        <f t="shared" si="19"/>
        <v>-12561.5</v>
      </c>
      <c r="J63" s="35">
        <f t="shared" si="19"/>
        <v>-44838.5</v>
      </c>
      <c r="K63" s="35">
        <f t="shared" si="18"/>
        <v>-681523.5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-114.09</v>
      </c>
      <c r="D69" s="35">
        <f t="shared" si="20"/>
        <v>-1079.18</v>
      </c>
      <c r="E69" s="35">
        <f t="shared" si="20"/>
        <v>-3878.36</v>
      </c>
      <c r="F69" s="35">
        <f t="shared" si="20"/>
        <v>-380.65</v>
      </c>
      <c r="G69" s="35">
        <f t="shared" si="20"/>
        <v>-11.43</v>
      </c>
      <c r="H69" s="19">
        <v>0</v>
      </c>
      <c r="I69" s="35">
        <f t="shared" si="20"/>
        <v>-3914.16</v>
      </c>
      <c r="J69" s="35">
        <f t="shared" si="20"/>
        <v>-6598.14</v>
      </c>
      <c r="K69" s="35">
        <f t="shared" si="18"/>
        <v>-15976.009999999998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 t="s">
        <v>131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-3878.36</v>
      </c>
      <c r="F93" s="19">
        <v>0</v>
      </c>
      <c r="G93" s="19">
        <v>0</v>
      </c>
      <c r="H93" s="19">
        <v>0</v>
      </c>
      <c r="I93" s="48">
        <v>-1793.48</v>
      </c>
      <c r="J93" s="48">
        <v>-6598.14</v>
      </c>
      <c r="K93" s="48">
        <f t="shared" si="18"/>
        <v>-12269.98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453266.12</v>
      </c>
      <c r="C101" s="24">
        <f t="shared" si="21"/>
        <v>681754.26</v>
      </c>
      <c r="D101" s="24">
        <f t="shared" si="21"/>
        <v>874679.0899999999</v>
      </c>
      <c r="E101" s="24">
        <f t="shared" si="21"/>
        <v>397541.02</v>
      </c>
      <c r="F101" s="24">
        <f t="shared" si="21"/>
        <v>668413.6599999999</v>
      </c>
      <c r="G101" s="24">
        <f t="shared" si="21"/>
        <v>906728.98</v>
      </c>
      <c r="H101" s="24">
        <f t="shared" si="21"/>
        <v>370868.75999999995</v>
      </c>
      <c r="I101" s="24">
        <f>+I102+I103</f>
        <v>125863.9</v>
      </c>
      <c r="J101" s="24">
        <f>+J102+J103</f>
        <v>317174.39999999997</v>
      </c>
      <c r="K101" s="48">
        <f>SUM(B101:J101)</f>
        <v>4796290.19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435957.09</v>
      </c>
      <c r="C102" s="24">
        <f t="shared" si="22"/>
        <v>659803.58</v>
      </c>
      <c r="D102" s="24">
        <f t="shared" si="22"/>
        <v>849446.8599999999</v>
      </c>
      <c r="E102" s="24">
        <f t="shared" si="22"/>
        <v>376653.10000000003</v>
      </c>
      <c r="F102" s="24">
        <f t="shared" si="22"/>
        <v>646597.5199999999</v>
      </c>
      <c r="G102" s="24">
        <f t="shared" si="22"/>
        <v>879160.59</v>
      </c>
      <c r="H102" s="24">
        <f t="shared" si="22"/>
        <v>352275.45999999996</v>
      </c>
      <c r="I102" s="24">
        <f t="shared" si="22"/>
        <v>125863.9</v>
      </c>
      <c r="J102" s="24">
        <f t="shared" si="22"/>
        <v>304265.11</v>
      </c>
      <c r="K102" s="48">
        <f>SUM(B102:J102)</f>
        <v>4630023.21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4796290.180000001</v>
      </c>
      <c r="L109" s="54"/>
    </row>
    <row r="110" spans="1:11" ht="18.75" customHeight="1">
      <c r="A110" s="26" t="s">
        <v>73</v>
      </c>
      <c r="B110" s="27">
        <v>58939.09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58939.09</v>
      </c>
    </row>
    <row r="111" spans="1:11" ht="18.75" customHeight="1">
      <c r="A111" s="26" t="s">
        <v>74</v>
      </c>
      <c r="B111" s="27">
        <v>394327.03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394327.03</v>
      </c>
    </row>
    <row r="112" spans="1:11" ht="18.75" customHeight="1">
      <c r="A112" s="26" t="s">
        <v>75</v>
      </c>
      <c r="B112" s="40">
        <v>0</v>
      </c>
      <c r="C112" s="27">
        <f>+C101</f>
        <v>681754.26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681754.26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874679.0899999999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874679.0899999999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397541.02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397541.02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124623.69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124623.69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237186.63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237186.63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39493.9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39493.9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267109.44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267109.44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278009.66</v>
      </c>
      <c r="H119" s="40">
        <v>0</v>
      </c>
      <c r="I119" s="40">
        <v>0</v>
      </c>
      <c r="J119" s="40">
        <v>0</v>
      </c>
      <c r="K119" s="41">
        <f t="shared" si="24"/>
        <v>278009.66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26070.98</v>
      </c>
      <c r="H120" s="40">
        <v>0</v>
      </c>
      <c r="I120" s="40">
        <v>0</v>
      </c>
      <c r="J120" s="40">
        <v>0</v>
      </c>
      <c r="K120" s="41">
        <f t="shared" si="24"/>
        <v>26070.98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145569.86</v>
      </c>
      <c r="H121" s="40">
        <v>0</v>
      </c>
      <c r="I121" s="40">
        <v>0</v>
      </c>
      <c r="J121" s="40">
        <v>0</v>
      </c>
      <c r="K121" s="41">
        <f t="shared" si="24"/>
        <v>145569.86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125894.37</v>
      </c>
      <c r="H122" s="40">
        <v>0</v>
      </c>
      <c r="I122" s="40">
        <v>0</v>
      </c>
      <c r="J122" s="40">
        <v>0</v>
      </c>
      <c r="K122" s="41">
        <f t="shared" si="24"/>
        <v>125894.37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331184.1</v>
      </c>
      <c r="H123" s="40">
        <v>0</v>
      </c>
      <c r="I123" s="40">
        <v>0</v>
      </c>
      <c r="J123" s="40">
        <v>0</v>
      </c>
      <c r="K123" s="41">
        <f t="shared" si="24"/>
        <v>331184.1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133161.28</v>
      </c>
      <c r="I124" s="40">
        <v>0</v>
      </c>
      <c r="J124" s="40">
        <v>0</v>
      </c>
      <c r="K124" s="41">
        <f t="shared" si="24"/>
        <v>133161.28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237707.48</v>
      </c>
      <c r="I125" s="40">
        <v>0</v>
      </c>
      <c r="J125" s="40">
        <v>0</v>
      </c>
      <c r="K125" s="41">
        <f t="shared" si="24"/>
        <v>237707.48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125863.9</v>
      </c>
      <c r="J126" s="40">
        <v>0</v>
      </c>
      <c r="K126" s="41">
        <f t="shared" si="24"/>
        <v>125863.9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317174.4</v>
      </c>
      <c r="K127" s="44">
        <f t="shared" si="24"/>
        <v>317174.4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2015-10-16T19:25:44Z</dcterms:modified>
  <cp:category/>
  <cp:version/>
  <cp:contentType/>
  <cp:contentStatus/>
</cp:coreProperties>
</file>