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<sst xmlns="http://schemas.openxmlformats.org/spreadsheetml/2006/main" count="131" uniqueCount="131">
  <si>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</si>
  <si>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</si>
  <si>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</si>
  <si>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</si>
  <si>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</si>
  <si>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</si>
  <si>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</si>
  <si>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</si>
  <si>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</si>
  <si>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</si>
  <si>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</si>
  <si>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</si>
  <si>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</si>
  <si>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</si>
  <si>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</si>
  <si>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</si>
  <si>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</si>
  <si>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</si>
  <si>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</si>
  <si>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</si>
  <si>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</si>
  <si>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</si>
  <si>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</si>
  <si>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</si>
  <si>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</si>
  <si>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</si>
  <si>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</si>
  <si>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</si>
  <si>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</si>
  <si>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</si>
  <si>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</si>
  <si>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</si>
  <si>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</si>
  <si>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</si>
  <si>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</si>
  <si>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</si>
  <si>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</si>
  <si>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</si>
  <si>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</si>
  <si>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</si>
  <si>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</si>
  <si>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</si>
  <si>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</si>
  <si>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</si>
  <si>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</si>
  <si>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</si>
  <si>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</si>
  <si>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</si>
  <si>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</si>
  <si>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</si>
  <si>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</si>
  <si>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</si>
  <si>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</si>
  <si>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</si>
  <si>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</si>
  <si>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</si>
  <si>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</si>
  <si>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</si>
  <si>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</si>
  <si>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</si>
  <si>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</si>
  <si>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</si>
  <si>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</si>
  <si>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</si>
  <si>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</si>
  <si>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</si>
  <si>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</si>
  <si>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</si>
  <si>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</si>
  <si>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</si>
  <si>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</si>
  <si>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</si>
  <si>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</si>
  <si>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</si>
  <si>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</si>
  <si>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</si>
  <si>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</si>
  <si>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</si>
  <si>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</si>
  <si>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</si>
  <si>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</si>
  <si>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</si>
  <si>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</si>
  <si>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</si>
  <si>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</si>
  <si>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</si>
  <si>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</si>
  <si>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</si>
  <si>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</si>
  <si>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</si>
  <si>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</si>
  <si>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</si>
  <si>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</si>
  <si>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</si>
  <si>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</si>
  <si>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</si>
  <si>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</si>
  <si>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</si>
  <si>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</si>
  <si>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</si>
  <si>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</si>
  <si>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</si>
  <si>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</si>
  <si>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</si>
  <si>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</si>
  <si>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</si>
  <si>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</si>
  <si>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</si>
  <si>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</si>
  <si>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</si>
  <si>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</si>
  <si>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</si>
  <si>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</si>
  <si>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</si>
  <si>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</si>
  <si>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</si>
  <si>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</si>
  <si>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</si>
  <si>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</si>
  <si>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</si>
  <si>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</si>
  <si>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</si>
  <si>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</si>
  <si>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</si>
  <si>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</si>
  <si>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</si>
  <si>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</si>
  <si>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</si>
  <si>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</si>
  <si>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</si>
  <si>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10/10/15 - VENCIMENTO 19/10/15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</si>
</sst>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352535</v>
      </c>
      <c r="C7" s="9">
        <f t="shared" si="0"/>
        <v>458974</v>
      </c>
      <c r="D7" s="9">
        <f t="shared" si="0"/>
        <v>519343</v>
      </c>
      <c r="E7" s="9">
        <f t="shared" si="0"/>
        <v>282685</v>
      </c>
      <c r="F7" s="9">
        <f t="shared" si="0"/>
        <v>425325</v>
      </c>
      <c r="G7" s="9">
        <f t="shared" si="0"/>
        <v>674696</v>
      </c>
      <c r="H7" s="9">
        <f t="shared" si="0"/>
        <v>265410</v>
      </c>
      <c r="I7" s="9">
        <f t="shared" si="0"/>
        <v>62824</v>
      </c>
      <c r="J7" s="9">
        <f t="shared" si="0"/>
        <v>200063</v>
      </c>
      <c r="K7" s="9">
        <f t="shared" si="0"/>
        <v>3241855</v>
      </c>
      <c r="L7" s="52"/>
    </row>
    <row r="8" spans="1:11" ht="17.25" customHeight="1">
      <c r="A8" s="10" t="s">
        <v>101</v>
      </c>
      <c r="B8" s="11">
        <f>B9+B12+B16</f>
        <v>213415</v>
      </c>
      <c r="C8" s="11">
        <f aca="true" t="shared" si="1" ref="C8:J8">C9+C12+C16</f>
        <v>289843</v>
      </c>
      <c r="D8" s="11">
        <f t="shared" si="1"/>
        <v>310902</v>
      </c>
      <c r="E8" s="11">
        <f t="shared" si="1"/>
        <v>175412</v>
      </c>
      <c r="F8" s="11">
        <f t="shared" si="1"/>
        <v>247244</v>
      </c>
      <c r="G8" s="11">
        <f t="shared" si="1"/>
        <v>386837</v>
      </c>
      <c r="H8" s="11">
        <f t="shared" si="1"/>
        <v>170807</v>
      </c>
      <c r="I8" s="11">
        <f t="shared" si="1"/>
        <v>34950</v>
      </c>
      <c r="J8" s="11">
        <f t="shared" si="1"/>
        <v>118879</v>
      </c>
      <c r="K8" s="11">
        <f>SUM(B8:J8)</f>
        <v>1948289</v>
      </c>
    </row>
    <row r="9" spans="1:11" ht="17.25" customHeight="1">
      <c r="A9" s="15" t="s">
        <v>17</v>
      </c>
      <c r="B9" s="13">
        <f>+B10+B11</f>
        <v>32518</v>
      </c>
      <c r="C9" s="13">
        <f aca="true" t="shared" si="2" ref="C9:J9">+C10+C11</f>
        <v>51175</v>
      </c>
      <c r="D9" s="13">
        <f t="shared" si="2"/>
        <v>48233</v>
      </c>
      <c r="E9" s="13">
        <f t="shared" si="2"/>
        <v>29490</v>
      </c>
      <c r="F9" s="13">
        <f t="shared" si="2"/>
        <v>32640</v>
      </c>
      <c r="G9" s="13">
        <f t="shared" si="2"/>
        <v>39197</v>
      </c>
      <c r="H9" s="13">
        <f t="shared" si="2"/>
        <v>30678</v>
      </c>
      <c r="I9" s="13">
        <f t="shared" si="2"/>
        <v>7021</v>
      </c>
      <c r="J9" s="13">
        <f t="shared" si="2"/>
        <v>16593</v>
      </c>
      <c r="K9" s="11">
        <f>SUM(B9:J9)</f>
        <v>287545</v>
      </c>
    </row>
    <row r="10" spans="1:11" ht="17.25" customHeight="1">
      <c r="A10" s="29" t="s">
        <v>18</v>
      </c>
      <c r="B10" s="13">
        <v>32518</v>
      </c>
      <c r="C10" s="13">
        <v>51175</v>
      </c>
      <c r="D10" s="13">
        <v>48233</v>
      </c>
      <c r="E10" s="13">
        <v>29490</v>
      </c>
      <c r="F10" s="13">
        <v>32640</v>
      </c>
      <c r="G10" s="13">
        <v>39197</v>
      </c>
      <c r="H10" s="13">
        <v>30678</v>
      </c>
      <c r="I10" s="13">
        <v>7021</v>
      </c>
      <c r="J10" s="13">
        <v>16593</v>
      </c>
      <c r="K10" s="11">
        <f>SUM(B10:J10)</f>
        <v>287545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138876</v>
      </c>
      <c r="C12" s="17">
        <f t="shared" si="3"/>
        <v>185045</v>
      </c>
      <c r="D12" s="17">
        <f t="shared" si="3"/>
        <v>206783</v>
      </c>
      <c r="E12" s="17">
        <f t="shared" si="3"/>
        <v>115868</v>
      </c>
      <c r="F12" s="17">
        <f t="shared" si="3"/>
        <v>167603</v>
      </c>
      <c r="G12" s="17">
        <f t="shared" si="3"/>
        <v>276814</v>
      </c>
      <c r="H12" s="17">
        <f t="shared" si="3"/>
        <v>113989</v>
      </c>
      <c r="I12" s="17">
        <f t="shared" si="3"/>
        <v>21738</v>
      </c>
      <c r="J12" s="17">
        <f t="shared" si="3"/>
        <v>78732</v>
      </c>
      <c r="K12" s="11">
        <f aca="true" t="shared" si="4" ref="K12:K27">SUM(B12:J12)</f>
        <v>1305448</v>
      </c>
    </row>
    <row r="13" spans="1:13" ht="17.25" customHeight="1">
      <c r="A13" s="14" t="s">
        <v>20</v>
      </c>
      <c r="B13" s="13">
        <v>67725</v>
      </c>
      <c r="C13" s="13">
        <v>96654</v>
      </c>
      <c r="D13" s="13">
        <v>109047</v>
      </c>
      <c r="E13" s="13">
        <v>60832</v>
      </c>
      <c r="F13" s="13">
        <v>82981</v>
      </c>
      <c r="G13" s="13">
        <v>128003</v>
      </c>
      <c r="H13" s="13">
        <v>52547</v>
      </c>
      <c r="I13" s="13">
        <v>12504</v>
      </c>
      <c r="J13" s="13">
        <v>41826</v>
      </c>
      <c r="K13" s="11">
        <f t="shared" si="4"/>
        <v>652119</v>
      </c>
      <c r="L13" s="52"/>
      <c r="M13" s="53"/>
    </row>
    <row r="14" spans="1:12" ht="17.25" customHeight="1">
      <c r="A14" s="14" t="s">
        <v>21</v>
      </c>
      <c r="B14" s="13">
        <v>65688</v>
      </c>
      <c r="C14" s="13">
        <v>80462</v>
      </c>
      <c r="D14" s="13">
        <v>90414</v>
      </c>
      <c r="E14" s="13">
        <v>50363</v>
      </c>
      <c r="F14" s="13">
        <v>79279</v>
      </c>
      <c r="G14" s="13">
        <v>141210</v>
      </c>
      <c r="H14" s="13">
        <v>55697</v>
      </c>
      <c r="I14" s="13">
        <v>8253</v>
      </c>
      <c r="J14" s="13">
        <v>34528</v>
      </c>
      <c r="K14" s="11">
        <f t="shared" si="4"/>
        <v>605894</v>
      </c>
      <c r="L14" s="52"/>
    </row>
    <row r="15" spans="1:11" ht="17.25" customHeight="1">
      <c r="A15" s="14" t="s">
        <v>22</v>
      </c>
      <c r="B15" s="13">
        <v>5463</v>
      </c>
      <c r="C15" s="13">
        <v>7929</v>
      </c>
      <c r="D15" s="13">
        <v>7322</v>
      </c>
      <c r="E15" s="13">
        <v>4673</v>
      </c>
      <c r="F15" s="13">
        <v>5343</v>
      </c>
      <c r="G15" s="13">
        <v>7601</v>
      </c>
      <c r="H15" s="13">
        <v>5745</v>
      </c>
      <c r="I15" s="13">
        <v>981</v>
      </c>
      <c r="J15" s="13">
        <v>2378</v>
      </c>
      <c r="K15" s="11">
        <f t="shared" si="4"/>
        <v>47435</v>
      </c>
    </row>
    <row r="16" spans="1:11" ht="17.25" customHeight="1">
      <c r="A16" s="15" t="s">
        <v>97</v>
      </c>
      <c r="B16" s="13">
        <f>B17+B18+B19</f>
        <v>42021</v>
      </c>
      <c r="C16" s="13">
        <f aca="true" t="shared" si="5" ref="C16:J16">C17+C18+C19</f>
        <v>53623</v>
      </c>
      <c r="D16" s="13">
        <f t="shared" si="5"/>
        <v>55886</v>
      </c>
      <c r="E16" s="13">
        <f t="shared" si="5"/>
        <v>30054</v>
      </c>
      <c r="F16" s="13">
        <f t="shared" si="5"/>
        <v>47001</v>
      </c>
      <c r="G16" s="13">
        <f t="shared" si="5"/>
        <v>70826</v>
      </c>
      <c r="H16" s="13">
        <f t="shared" si="5"/>
        <v>26140</v>
      </c>
      <c r="I16" s="13">
        <f t="shared" si="5"/>
        <v>6191</v>
      </c>
      <c r="J16" s="13">
        <f t="shared" si="5"/>
        <v>23554</v>
      </c>
      <c r="K16" s="11">
        <f t="shared" si="4"/>
        <v>355296</v>
      </c>
    </row>
    <row r="17" spans="1:11" ht="17.25" customHeight="1">
      <c r="A17" s="14" t="s">
        <v>98</v>
      </c>
      <c r="B17" s="13">
        <v>7350</v>
      </c>
      <c r="C17" s="13">
        <v>9729</v>
      </c>
      <c r="D17" s="13">
        <v>10007</v>
      </c>
      <c r="E17" s="13">
        <v>5842</v>
      </c>
      <c r="F17" s="13">
        <v>9612</v>
      </c>
      <c r="G17" s="13">
        <v>14911</v>
      </c>
      <c r="H17" s="13">
        <v>5660</v>
      </c>
      <c r="I17" s="13">
        <v>1407</v>
      </c>
      <c r="J17" s="13">
        <v>3797</v>
      </c>
      <c r="K17" s="11">
        <f t="shared" si="4"/>
        <v>68315</v>
      </c>
    </row>
    <row r="18" spans="1:11" ht="17.25" customHeight="1">
      <c r="A18" s="14" t="s">
        <v>99</v>
      </c>
      <c r="B18" s="13">
        <v>2581</v>
      </c>
      <c r="C18" s="13">
        <v>2605</v>
      </c>
      <c r="D18" s="13">
        <v>4188</v>
      </c>
      <c r="E18" s="13">
        <v>2402</v>
      </c>
      <c r="F18" s="13">
        <v>4184</v>
      </c>
      <c r="G18" s="13">
        <v>7447</v>
      </c>
      <c r="H18" s="13">
        <v>1883</v>
      </c>
      <c r="I18" s="13">
        <v>360</v>
      </c>
      <c r="J18" s="13">
        <v>1837</v>
      </c>
      <c r="K18" s="11">
        <f t="shared" si="4"/>
        <v>27487</v>
      </c>
    </row>
    <row r="19" spans="1:11" ht="17.25" customHeight="1">
      <c r="A19" s="14" t="s">
        <v>100</v>
      </c>
      <c r="B19" s="13">
        <v>32090</v>
      </c>
      <c r="C19" s="13">
        <v>41289</v>
      </c>
      <c r="D19" s="13">
        <v>41691</v>
      </c>
      <c r="E19" s="13">
        <v>21810</v>
      </c>
      <c r="F19" s="13">
        <v>33205</v>
      </c>
      <c r="G19" s="13">
        <v>48468</v>
      </c>
      <c r="H19" s="13">
        <v>18597</v>
      </c>
      <c r="I19" s="13">
        <v>4424</v>
      </c>
      <c r="J19" s="13">
        <v>17920</v>
      </c>
      <c r="K19" s="11">
        <f t="shared" si="4"/>
        <v>259494</v>
      </c>
    </row>
    <row r="20" spans="1:11" ht="17.25" customHeight="1">
      <c r="A20" s="16" t="s">
        <v>23</v>
      </c>
      <c r="B20" s="11">
        <f>+B21+B22+B23</f>
        <v>102682</v>
      </c>
      <c r="C20" s="11">
        <f aca="true" t="shared" si="6" ref="C20:J20">+C21+C22+C23</f>
        <v>115108</v>
      </c>
      <c r="D20" s="11">
        <f t="shared" si="6"/>
        <v>143207</v>
      </c>
      <c r="E20" s="11">
        <f t="shared" si="6"/>
        <v>73779</v>
      </c>
      <c r="F20" s="11">
        <f t="shared" si="6"/>
        <v>134407</v>
      </c>
      <c r="G20" s="11">
        <f t="shared" si="6"/>
        <v>237342</v>
      </c>
      <c r="H20" s="11">
        <f t="shared" si="6"/>
        <v>70509</v>
      </c>
      <c r="I20" s="11">
        <f t="shared" si="6"/>
        <v>17679</v>
      </c>
      <c r="J20" s="11">
        <f t="shared" si="6"/>
        <v>51975</v>
      </c>
      <c r="K20" s="11">
        <f t="shared" si="4"/>
        <v>946688</v>
      </c>
    </row>
    <row r="21" spans="1:12" ht="17.25" customHeight="1">
      <c r="A21" s="12" t="s">
        <v>24</v>
      </c>
      <c r="B21" s="13">
        <v>54282</v>
      </c>
      <c r="C21" s="13">
        <v>66815</v>
      </c>
      <c r="D21" s="13">
        <v>83079</v>
      </c>
      <c r="E21" s="13">
        <v>42906</v>
      </c>
      <c r="F21" s="13">
        <v>72319</v>
      </c>
      <c r="G21" s="13">
        <v>115603</v>
      </c>
      <c r="H21" s="13">
        <v>37031</v>
      </c>
      <c r="I21" s="13">
        <v>11102</v>
      </c>
      <c r="J21" s="13">
        <v>29506</v>
      </c>
      <c r="K21" s="11">
        <f t="shared" si="4"/>
        <v>512643</v>
      </c>
      <c r="L21" s="52"/>
    </row>
    <row r="22" spans="1:12" ht="17.25" customHeight="1">
      <c r="A22" s="12" t="s">
        <v>25</v>
      </c>
      <c r="B22" s="13">
        <v>45460</v>
      </c>
      <c r="C22" s="13">
        <v>44739</v>
      </c>
      <c r="D22" s="13">
        <v>56451</v>
      </c>
      <c r="E22" s="13">
        <v>28879</v>
      </c>
      <c r="F22" s="13">
        <v>59139</v>
      </c>
      <c r="G22" s="13">
        <v>116931</v>
      </c>
      <c r="H22" s="13">
        <v>31299</v>
      </c>
      <c r="I22" s="13">
        <v>6041</v>
      </c>
      <c r="J22" s="13">
        <v>21278</v>
      </c>
      <c r="K22" s="11">
        <f t="shared" si="4"/>
        <v>410217</v>
      </c>
      <c r="L22" s="52"/>
    </row>
    <row r="23" spans="1:11" ht="17.25" customHeight="1">
      <c r="A23" s="12" t="s">
        <v>26</v>
      </c>
      <c r="B23" s="13">
        <v>2940</v>
      </c>
      <c r="C23" s="13">
        <v>3554</v>
      </c>
      <c r="D23" s="13">
        <v>3677</v>
      </c>
      <c r="E23" s="13">
        <v>1994</v>
      </c>
      <c r="F23" s="13">
        <v>2949</v>
      </c>
      <c r="G23" s="13">
        <v>4808</v>
      </c>
      <c r="H23" s="13">
        <v>2179</v>
      </c>
      <c r="I23" s="13">
        <v>536</v>
      </c>
      <c r="J23" s="13">
        <v>1191</v>
      </c>
      <c r="K23" s="11">
        <f t="shared" si="4"/>
        <v>23828</v>
      </c>
    </row>
    <row r="24" spans="1:11" ht="17.25" customHeight="1">
      <c r="A24" s="16" t="s">
        <v>27</v>
      </c>
      <c r="B24" s="13">
        <v>36438</v>
      </c>
      <c r="C24" s="13">
        <v>54023</v>
      </c>
      <c r="D24" s="13">
        <v>65234</v>
      </c>
      <c r="E24" s="13">
        <v>33494</v>
      </c>
      <c r="F24" s="13">
        <v>43674</v>
      </c>
      <c r="G24" s="13">
        <v>50517</v>
      </c>
      <c r="H24" s="13">
        <v>21846</v>
      </c>
      <c r="I24" s="13">
        <v>10195</v>
      </c>
      <c r="J24" s="13">
        <v>29209</v>
      </c>
      <c r="K24" s="11">
        <f t="shared" si="4"/>
        <v>344630</v>
      </c>
    </row>
    <row r="25" spans="1:12" ht="17.25" customHeight="1">
      <c r="A25" s="12" t="s">
        <v>28</v>
      </c>
      <c r="B25" s="13">
        <v>23320</v>
      </c>
      <c r="C25" s="13">
        <v>34575</v>
      </c>
      <c r="D25" s="13">
        <v>41750</v>
      </c>
      <c r="E25" s="13">
        <v>21436</v>
      </c>
      <c r="F25" s="13">
        <v>27951</v>
      </c>
      <c r="G25" s="13">
        <v>32331</v>
      </c>
      <c r="H25" s="13">
        <v>13981</v>
      </c>
      <c r="I25" s="13">
        <v>6525</v>
      </c>
      <c r="J25" s="13">
        <v>18694</v>
      </c>
      <c r="K25" s="11">
        <f t="shared" si="4"/>
        <v>220563</v>
      </c>
      <c r="L25" s="52"/>
    </row>
    <row r="26" spans="1:12" ht="17.25" customHeight="1">
      <c r="A26" s="12" t="s">
        <v>29</v>
      </c>
      <c r="B26" s="13">
        <v>13118</v>
      </c>
      <c r="C26" s="13">
        <v>19448</v>
      </c>
      <c r="D26" s="13">
        <v>23484</v>
      </c>
      <c r="E26" s="13">
        <v>12058</v>
      </c>
      <c r="F26" s="13">
        <v>15723</v>
      </c>
      <c r="G26" s="13">
        <v>18186</v>
      </c>
      <c r="H26" s="13">
        <v>7865</v>
      </c>
      <c r="I26" s="13">
        <v>3670</v>
      </c>
      <c r="J26" s="13">
        <v>10515</v>
      </c>
      <c r="K26" s="11">
        <f t="shared" si="4"/>
        <v>124067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2248</v>
      </c>
      <c r="I27" s="11">
        <v>0</v>
      </c>
      <c r="J27" s="11">
        <v>0</v>
      </c>
      <c r="K27" s="11">
        <f t="shared" si="4"/>
        <v>2248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23619.41</v>
      </c>
      <c r="I35" s="19">
        <v>0</v>
      </c>
      <c r="J35" s="19">
        <v>0</v>
      </c>
      <c r="K35" s="23">
        <f>SUM(B35:J35)</f>
        <v>23619.41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928649.53</v>
      </c>
      <c r="C47" s="22">
        <f aca="true" t="shared" si="11" ref="C47:H47">+C48+C57</f>
        <v>1375236.45</v>
      </c>
      <c r="D47" s="22">
        <f t="shared" si="11"/>
        <v>1748488.33</v>
      </c>
      <c r="E47" s="22">
        <f t="shared" si="11"/>
        <v>819022.9200000002</v>
      </c>
      <c r="F47" s="22">
        <f t="shared" si="11"/>
        <v>1187724.5199999998</v>
      </c>
      <c r="G47" s="22">
        <f t="shared" si="11"/>
        <v>1618914.7999999998</v>
      </c>
      <c r="H47" s="22">
        <f t="shared" si="11"/>
        <v>760358.3800000001</v>
      </c>
      <c r="I47" s="22">
        <f>+I48+I57</f>
        <v>301295.32999999996</v>
      </c>
      <c r="J47" s="22">
        <f>+J48+J57</f>
        <v>582505.0000000001</v>
      </c>
      <c r="K47" s="22">
        <f>SUM(B47:J47)</f>
        <v>9322195.26</v>
      </c>
    </row>
    <row r="48" spans="1:11" ht="17.25" customHeight="1">
      <c r="A48" s="16" t="s">
        <v>115</v>
      </c>
      <c r="B48" s="23">
        <f>SUM(B49:B56)</f>
        <v>911340.5</v>
      </c>
      <c r="C48" s="23">
        <f aca="true" t="shared" si="12" ref="C48:J48">SUM(C49:C56)</f>
        <v>1353285.77</v>
      </c>
      <c r="D48" s="23">
        <f t="shared" si="12"/>
        <v>1723256.1</v>
      </c>
      <c r="E48" s="23">
        <f t="shared" si="12"/>
        <v>798135.0000000001</v>
      </c>
      <c r="F48" s="23">
        <f t="shared" si="12"/>
        <v>1165908.38</v>
      </c>
      <c r="G48" s="23">
        <f t="shared" si="12"/>
        <v>1591346.41</v>
      </c>
      <c r="H48" s="23">
        <f t="shared" si="12"/>
        <v>741765.0800000001</v>
      </c>
      <c r="I48" s="23">
        <f t="shared" si="12"/>
        <v>301295.32999999996</v>
      </c>
      <c r="J48" s="23">
        <f t="shared" si="12"/>
        <v>569595.7100000001</v>
      </c>
      <c r="K48" s="23">
        <f aca="true" t="shared" si="13" ref="K48:K57">SUM(B48:J48)</f>
        <v>9155928.280000001</v>
      </c>
    </row>
    <row r="49" spans="1:11" ht="17.25" customHeight="1">
      <c r="A49" s="34" t="s">
        <v>46</v>
      </c>
      <c r="B49" s="23">
        <f aca="true" t="shared" si="14" ref="B49:H49">ROUND(B30*B7,2)</f>
        <v>908940.99</v>
      </c>
      <c r="C49" s="23">
        <f t="shared" si="14"/>
        <v>1346767.41</v>
      </c>
      <c r="D49" s="23">
        <f t="shared" si="14"/>
        <v>1719492.74</v>
      </c>
      <c r="E49" s="23">
        <f t="shared" si="14"/>
        <v>795984.42</v>
      </c>
      <c r="F49" s="23">
        <f t="shared" si="14"/>
        <v>1162625.89</v>
      </c>
      <c r="G49" s="23">
        <f t="shared" si="14"/>
        <v>1586547.64</v>
      </c>
      <c r="H49" s="23">
        <f t="shared" si="14"/>
        <v>715651.52</v>
      </c>
      <c r="I49" s="23">
        <f>ROUND(I30*I7,2)</f>
        <v>300229.61</v>
      </c>
      <c r="J49" s="23">
        <f>ROUND(J30*J7,2)</f>
        <v>567378.67</v>
      </c>
      <c r="K49" s="23">
        <f t="shared" si="13"/>
        <v>9103618.889999999</v>
      </c>
    </row>
    <row r="50" spans="1:11" ht="17.25" customHeight="1">
      <c r="A50" s="34" t="s">
        <v>47</v>
      </c>
      <c r="B50" s="19">
        <v>0</v>
      </c>
      <c r="C50" s="23">
        <f>ROUND(C31*C7,2)</f>
        <v>2993.61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2993.61</v>
      </c>
    </row>
    <row r="51" spans="1:11" ht="17.25" customHeight="1">
      <c r="A51" s="68" t="s">
        <v>108</v>
      </c>
      <c r="B51" s="69">
        <f aca="true" t="shared" si="15" ref="B51:H51">ROUND(B32*B7,2)</f>
        <v>-1692.17</v>
      </c>
      <c r="C51" s="69">
        <f t="shared" si="15"/>
        <v>-2248.97</v>
      </c>
      <c r="D51" s="69">
        <f t="shared" si="15"/>
        <v>-2596.72</v>
      </c>
      <c r="E51" s="69">
        <f t="shared" si="15"/>
        <v>-1294.82</v>
      </c>
      <c r="F51" s="69">
        <f t="shared" si="15"/>
        <v>-1999.03</v>
      </c>
      <c r="G51" s="69">
        <f t="shared" si="15"/>
        <v>-2631.31</v>
      </c>
      <c r="H51" s="69">
        <f t="shared" si="15"/>
        <v>-1220.89</v>
      </c>
      <c r="I51" s="19">
        <v>0</v>
      </c>
      <c r="J51" s="19">
        <v>0</v>
      </c>
      <c r="K51" s="69">
        <f>SUM(B51:J51)</f>
        <v>-13683.909999999998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23619.41</v>
      </c>
      <c r="I53" s="31">
        <f>+I35</f>
        <v>0</v>
      </c>
      <c r="J53" s="31">
        <f>+J35</f>
        <v>0</v>
      </c>
      <c r="K53" s="23">
        <f t="shared" si="13"/>
        <v>23619.41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-113813</v>
      </c>
      <c r="C61" s="35">
        <f t="shared" si="16"/>
        <v>-179226.59</v>
      </c>
      <c r="D61" s="35">
        <f t="shared" si="16"/>
        <v>-169894.68</v>
      </c>
      <c r="E61" s="35">
        <f t="shared" si="16"/>
        <v>-110012.89</v>
      </c>
      <c r="F61" s="35">
        <f t="shared" si="16"/>
        <v>-114620.65</v>
      </c>
      <c r="G61" s="35">
        <f t="shared" si="16"/>
        <v>-137200.93</v>
      </c>
      <c r="H61" s="35">
        <f t="shared" si="16"/>
        <v>-107373</v>
      </c>
      <c r="I61" s="35">
        <f t="shared" si="16"/>
        <v>-30490.5</v>
      </c>
      <c r="J61" s="35">
        <f t="shared" si="16"/>
        <v>-68502.34</v>
      </c>
      <c r="K61" s="35">
        <f>SUM(B61:J61)</f>
        <v>-1031134.58</v>
      </c>
    </row>
    <row r="62" spans="1:11" ht="18.75" customHeight="1">
      <c r="A62" s="16" t="s">
        <v>77</v>
      </c>
      <c r="B62" s="35">
        <f aca="true" t="shared" si="17" ref="B62:J62">B63+B64+B65+B66+B67+B68</f>
        <v>-113813</v>
      </c>
      <c r="C62" s="35">
        <f t="shared" si="17"/>
        <v>-179112.5</v>
      </c>
      <c r="D62" s="35">
        <f t="shared" si="17"/>
        <v>-168815.5</v>
      </c>
      <c r="E62" s="35">
        <f t="shared" si="17"/>
        <v>-103215</v>
      </c>
      <c r="F62" s="35">
        <f t="shared" si="17"/>
        <v>-114240</v>
      </c>
      <c r="G62" s="35">
        <f t="shared" si="17"/>
        <v>-137189.5</v>
      </c>
      <c r="H62" s="35">
        <f t="shared" si="17"/>
        <v>-107373</v>
      </c>
      <c r="I62" s="35">
        <f t="shared" si="17"/>
        <v>-24573.5</v>
      </c>
      <c r="J62" s="35">
        <f t="shared" si="17"/>
        <v>-58075.5</v>
      </c>
      <c r="K62" s="35">
        <f aca="true" t="shared" si="18" ref="K62:K98">SUM(B62:J62)</f>
        <v>-1006407.5</v>
      </c>
    </row>
    <row r="63" spans="1:11" ht="18.75" customHeight="1">
      <c r="A63" s="12" t="s">
        <v>78</v>
      </c>
      <c r="B63" s="35">
        <f>-ROUND(B9*$D$3,2)</f>
        <v>-113813</v>
      </c>
      <c r="C63" s="35">
        <f aca="true" t="shared" si="19" ref="C63:J63">-ROUND(C9*$D$3,2)</f>
        <v>-179112.5</v>
      </c>
      <c r="D63" s="35">
        <f t="shared" si="19"/>
        <v>-168815.5</v>
      </c>
      <c r="E63" s="35">
        <f t="shared" si="19"/>
        <v>-103215</v>
      </c>
      <c r="F63" s="35">
        <f t="shared" si="19"/>
        <v>-114240</v>
      </c>
      <c r="G63" s="35">
        <f t="shared" si="19"/>
        <v>-137189.5</v>
      </c>
      <c r="H63" s="35">
        <f t="shared" si="19"/>
        <v>-107373</v>
      </c>
      <c r="I63" s="35">
        <f t="shared" si="19"/>
        <v>-24573.5</v>
      </c>
      <c r="J63" s="35">
        <f t="shared" si="19"/>
        <v>-58075.5</v>
      </c>
      <c r="K63" s="35">
        <f t="shared" si="18"/>
        <v>-1006407.5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-6797.89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-5917</v>
      </c>
      <c r="J69" s="35">
        <f t="shared" si="20"/>
        <v>-10426.84</v>
      </c>
      <c r="K69" s="35">
        <f t="shared" si="18"/>
        <v>-24727.08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-6797.89</v>
      </c>
      <c r="F93" s="19">
        <v>0</v>
      </c>
      <c r="G93" s="19">
        <v>0</v>
      </c>
      <c r="H93" s="19">
        <v>0</v>
      </c>
      <c r="I93" s="48">
        <v>-3796.32</v>
      </c>
      <c r="J93" s="48">
        <v>-10426.84</v>
      </c>
      <c r="K93" s="48">
        <f t="shared" si="18"/>
        <v>-21021.050000000003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814836.53</v>
      </c>
      <c r="C101" s="24">
        <f t="shared" si="21"/>
        <v>1196009.8599999999</v>
      </c>
      <c r="D101" s="24">
        <f t="shared" si="21"/>
        <v>1578593.6500000001</v>
      </c>
      <c r="E101" s="24">
        <f t="shared" si="21"/>
        <v>709010.0300000001</v>
      </c>
      <c r="F101" s="24">
        <f t="shared" si="21"/>
        <v>1073103.8699999999</v>
      </c>
      <c r="G101" s="24">
        <f t="shared" si="21"/>
        <v>1481713.8699999999</v>
      </c>
      <c r="H101" s="24">
        <f t="shared" si="21"/>
        <v>652985.3800000001</v>
      </c>
      <c r="I101" s="24">
        <f>+I102+I103</f>
        <v>270804.82999999996</v>
      </c>
      <c r="J101" s="24">
        <f>+J102+J103</f>
        <v>514002.66000000003</v>
      </c>
      <c r="K101" s="48">
        <f>SUM(B101:J101)</f>
        <v>8291060.680000001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797527.5</v>
      </c>
      <c r="C102" s="24">
        <f t="shared" si="22"/>
        <v>1174059.18</v>
      </c>
      <c r="D102" s="24">
        <f t="shared" si="22"/>
        <v>1553361.4200000002</v>
      </c>
      <c r="E102" s="24">
        <f t="shared" si="22"/>
        <v>688122.1100000001</v>
      </c>
      <c r="F102" s="24">
        <f t="shared" si="22"/>
        <v>1051287.73</v>
      </c>
      <c r="G102" s="24">
        <f t="shared" si="22"/>
        <v>1454145.48</v>
      </c>
      <c r="H102" s="24">
        <f t="shared" si="22"/>
        <v>634392.0800000001</v>
      </c>
      <c r="I102" s="24">
        <f t="shared" si="22"/>
        <v>270804.82999999996</v>
      </c>
      <c r="J102" s="24">
        <f t="shared" si="22"/>
        <v>501093.37000000005</v>
      </c>
      <c r="K102" s="48">
        <f>SUM(B102:J102)</f>
        <v>8124793.7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8291060.71</v>
      </c>
      <c r="L109" s="54"/>
    </row>
    <row r="110" spans="1:11" ht="18.75" customHeight="1">
      <c r="A110" s="26" t="s">
        <v>73</v>
      </c>
      <c r="B110" s="27">
        <v>106015.56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106015.56</v>
      </c>
    </row>
    <row r="111" spans="1:11" ht="18.75" customHeight="1">
      <c r="A111" s="26" t="s">
        <v>74</v>
      </c>
      <c r="B111" s="27">
        <v>708820.97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708820.97</v>
      </c>
    </row>
    <row r="112" spans="1:11" ht="18.75" customHeight="1">
      <c r="A112" s="26" t="s">
        <v>75</v>
      </c>
      <c r="B112" s="40">
        <v>0</v>
      </c>
      <c r="C112" s="27">
        <f>+C101</f>
        <v>1196009.8599999999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1196009.8599999999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1578593.6500000001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1578593.6500000001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709010.0300000001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709010.0300000001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200462.63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200462.63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380285.09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380285.09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58069.19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58069.19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434286.96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434286.96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470150.13</v>
      </c>
      <c r="H119" s="40">
        <v>0</v>
      </c>
      <c r="I119" s="40">
        <v>0</v>
      </c>
      <c r="J119" s="40">
        <v>0</v>
      </c>
      <c r="K119" s="41">
        <f t="shared" si="24"/>
        <v>470150.13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37567.94</v>
      </c>
      <c r="H120" s="40">
        <v>0</v>
      </c>
      <c r="I120" s="40">
        <v>0</v>
      </c>
      <c r="J120" s="40">
        <v>0</v>
      </c>
      <c r="K120" s="41">
        <f t="shared" si="24"/>
        <v>37567.94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235267.14</v>
      </c>
      <c r="H121" s="40">
        <v>0</v>
      </c>
      <c r="I121" s="40">
        <v>0</v>
      </c>
      <c r="J121" s="40">
        <v>0</v>
      </c>
      <c r="K121" s="41">
        <f t="shared" si="24"/>
        <v>235267.14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192256.51</v>
      </c>
      <c r="H122" s="40">
        <v>0</v>
      </c>
      <c r="I122" s="40">
        <v>0</v>
      </c>
      <c r="J122" s="40">
        <v>0</v>
      </c>
      <c r="K122" s="41">
        <f t="shared" si="24"/>
        <v>192256.51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546472.17</v>
      </c>
      <c r="H123" s="40">
        <v>0</v>
      </c>
      <c r="I123" s="40">
        <v>0</v>
      </c>
      <c r="J123" s="40">
        <v>0</v>
      </c>
      <c r="K123" s="41">
        <f t="shared" si="24"/>
        <v>546472.17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234215.46</v>
      </c>
      <c r="I124" s="40">
        <v>0</v>
      </c>
      <c r="J124" s="40">
        <v>0</v>
      </c>
      <c r="K124" s="41">
        <f t="shared" si="24"/>
        <v>234215.46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418769.93</v>
      </c>
      <c r="I125" s="40">
        <v>0</v>
      </c>
      <c r="J125" s="40">
        <v>0</v>
      </c>
      <c r="K125" s="41">
        <f t="shared" si="24"/>
        <v>418769.93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270804.83</v>
      </c>
      <c r="J126" s="40">
        <v>0</v>
      </c>
      <c r="K126" s="41">
        <f t="shared" si="24"/>
        <v>270804.83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514002.66</v>
      </c>
      <c r="K127" s="44">
        <f t="shared" si="24"/>
        <v>514002.66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2015-10-16T19:19:44Z</dcterms:modified>
  <cp:category/>
  <cp:version/>
  <cp:contentType/>
  <cp:contentStatus/>
</cp:coreProperties>
</file>