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<sst xmlns="http://schemas.openxmlformats.org/spreadsheetml/2006/main" count="131" uniqueCount="131">
  <si>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</si>
  <si>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</si>
  <si>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</si>
  <si>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</si>
  <si>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</si>
  <si>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</si>
  <si>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</si>
  <si>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</si>
  <si>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</si>
  <si>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</si>
  <si>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</si>
  <si>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</si>
  <si>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</si>
  <si>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</si>
  <si>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</si>
  <si>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</si>
  <si>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</si>
  <si>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</si>
  <si>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</si>
  <si>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</si>
  <si>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</si>
  <si>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</si>
  <si>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</si>
  <si>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</si>
  <si>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</si>
  <si>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</si>
  <si>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</si>
  <si>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</si>
  <si>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</si>
  <si>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</si>
  <si>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</si>
  <si>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</si>
  <si>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</si>
  <si>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</si>
  <si>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</si>
  <si>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</si>
  <si>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</si>
  <si>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</si>
  <si>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</si>
  <si>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</si>
  <si>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</si>
  <si>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</si>
  <si>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</si>
  <si>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</si>
  <si>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</si>
  <si>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</si>
  <si>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</si>
  <si>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</si>
  <si>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</si>
  <si>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</si>
  <si>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</si>
  <si>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</si>
  <si>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</si>
  <si>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</si>
  <si>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</si>
  <si>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</si>
  <si>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</si>
  <si>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</si>
  <si>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</si>
  <si>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</si>
  <si>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</si>
  <si>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</si>
  <si>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</si>
  <si>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</si>
  <si>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</si>
  <si>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</si>
  <si>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</si>
  <si>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</si>
  <si>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</si>
  <si>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</si>
  <si>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</si>
  <si>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</si>
  <si>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</si>
  <si>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</si>
  <si>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</si>
  <si>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</si>
  <si>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</si>
  <si>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</si>
  <si>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</si>
  <si>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</si>
  <si>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</si>
  <si>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</si>
  <si>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</si>
  <si>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</si>
  <si>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</si>
  <si>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</si>
  <si>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</si>
  <si>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</si>
  <si>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</si>
  <si>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</si>
  <si>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</si>
  <si>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</si>
  <si>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</si>
  <si>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</si>
  <si>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</si>
  <si>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</si>
  <si>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</si>
  <si>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</si>
  <si>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</si>
  <si>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</si>
  <si>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</si>
  <si>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</si>
  <si>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</si>
  <si>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</si>
  <si>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</si>
  <si>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</si>
  <si>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</si>
  <si>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</si>
  <si>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</si>
  <si>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</si>
  <si>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</si>
  <si>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</si>
  <si>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</si>
  <si>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</si>
  <si>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</si>
  <si>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</si>
  <si>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</si>
  <si>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</si>
  <si>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</si>
  <si>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</si>
  <si>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</si>
  <si>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</si>
  <si>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</si>
  <si>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</si>
  <si>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</si>
  <si>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</si>
  <si>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</si>
  <si>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</si>
  <si>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</si>
  <si>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</si>
  <si>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09/10/15 - VENCIMENTO 19/10/15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</si>
</sst>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631970</v>
      </c>
      <c r="C7" s="9">
        <f t="shared" si="0"/>
        <v>810509</v>
      </c>
      <c r="D7" s="9">
        <f t="shared" si="0"/>
        <v>847147</v>
      </c>
      <c r="E7" s="9">
        <f t="shared" si="0"/>
        <v>560279</v>
      </c>
      <c r="F7" s="9">
        <f t="shared" si="0"/>
        <v>764444</v>
      </c>
      <c r="G7" s="9">
        <f t="shared" si="0"/>
        <v>1263238</v>
      </c>
      <c r="H7" s="9">
        <f t="shared" si="0"/>
        <v>579571</v>
      </c>
      <c r="I7" s="9">
        <f t="shared" si="0"/>
        <v>127076</v>
      </c>
      <c r="J7" s="9">
        <f t="shared" si="0"/>
        <v>330752</v>
      </c>
      <c r="K7" s="9">
        <f t="shared" si="0"/>
        <v>5914986</v>
      </c>
      <c r="L7" s="52"/>
    </row>
    <row r="8" spans="1:11" ht="17.25" customHeight="1">
      <c r="A8" s="10" t="s">
        <v>101</v>
      </c>
      <c r="B8" s="11">
        <f>B9+B12+B16</f>
        <v>388275</v>
      </c>
      <c r="C8" s="11">
        <f aca="true" t="shared" si="1" ref="C8:J8">C9+C12+C16</f>
        <v>512153</v>
      </c>
      <c r="D8" s="11">
        <f t="shared" si="1"/>
        <v>503367</v>
      </c>
      <c r="E8" s="11">
        <f t="shared" si="1"/>
        <v>346848</v>
      </c>
      <c r="F8" s="11">
        <f t="shared" si="1"/>
        <v>452961</v>
      </c>
      <c r="G8" s="11">
        <f t="shared" si="1"/>
        <v>734788</v>
      </c>
      <c r="H8" s="11">
        <f t="shared" si="1"/>
        <v>371939</v>
      </c>
      <c r="I8" s="11">
        <f t="shared" si="1"/>
        <v>72075</v>
      </c>
      <c r="J8" s="11">
        <f t="shared" si="1"/>
        <v>197446</v>
      </c>
      <c r="K8" s="11">
        <f>SUM(B8:J8)</f>
        <v>3579852</v>
      </c>
    </row>
    <row r="9" spans="1:11" ht="17.25" customHeight="1">
      <c r="A9" s="15" t="s">
        <v>17</v>
      </c>
      <c r="B9" s="13">
        <f>+B10+B11</f>
        <v>44716</v>
      </c>
      <c r="C9" s="13">
        <f aca="true" t="shared" si="2" ref="C9:J9">+C10+C11</f>
        <v>64225</v>
      </c>
      <c r="D9" s="13">
        <f t="shared" si="2"/>
        <v>55769</v>
      </c>
      <c r="E9" s="13">
        <f t="shared" si="2"/>
        <v>41554</v>
      </c>
      <c r="F9" s="13">
        <f t="shared" si="2"/>
        <v>47258</v>
      </c>
      <c r="G9" s="13">
        <f t="shared" si="2"/>
        <v>60868</v>
      </c>
      <c r="H9" s="13">
        <f t="shared" si="2"/>
        <v>53344</v>
      </c>
      <c r="I9" s="13">
        <f t="shared" si="2"/>
        <v>10026</v>
      </c>
      <c r="J9" s="13">
        <f t="shared" si="2"/>
        <v>20136</v>
      </c>
      <c r="K9" s="11">
        <f>SUM(B9:J9)</f>
        <v>397896</v>
      </c>
    </row>
    <row r="10" spans="1:11" ht="17.25" customHeight="1">
      <c r="A10" s="29" t="s">
        <v>18</v>
      </c>
      <c r="B10" s="13">
        <v>44716</v>
      </c>
      <c r="C10" s="13">
        <v>64225</v>
      </c>
      <c r="D10" s="13">
        <v>55769</v>
      </c>
      <c r="E10" s="13">
        <v>41554</v>
      </c>
      <c r="F10" s="13">
        <v>47258</v>
      </c>
      <c r="G10" s="13">
        <v>60868</v>
      </c>
      <c r="H10" s="13">
        <v>53344</v>
      </c>
      <c r="I10" s="13">
        <v>10026</v>
      </c>
      <c r="J10" s="13">
        <v>20136</v>
      </c>
      <c r="K10" s="11">
        <f>SUM(B10:J10)</f>
        <v>397896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260825</v>
      </c>
      <c r="C12" s="17">
        <f t="shared" si="3"/>
        <v>343374</v>
      </c>
      <c r="D12" s="17">
        <f t="shared" si="3"/>
        <v>343670</v>
      </c>
      <c r="E12" s="17">
        <f t="shared" si="3"/>
        <v>238359</v>
      </c>
      <c r="F12" s="17">
        <f t="shared" si="3"/>
        <v>314712</v>
      </c>
      <c r="G12" s="17">
        <f t="shared" si="3"/>
        <v>530863</v>
      </c>
      <c r="H12" s="17">
        <f t="shared" si="3"/>
        <v>252854</v>
      </c>
      <c r="I12" s="17">
        <f t="shared" si="3"/>
        <v>46633</v>
      </c>
      <c r="J12" s="17">
        <f t="shared" si="3"/>
        <v>132807</v>
      </c>
      <c r="K12" s="11">
        <f aca="true" t="shared" si="4" ref="K12:K27">SUM(B12:J12)</f>
        <v>2464097</v>
      </c>
    </row>
    <row r="13" spans="1:13" ht="17.25" customHeight="1">
      <c r="A13" s="14" t="s">
        <v>20</v>
      </c>
      <c r="B13" s="13">
        <v>120729</v>
      </c>
      <c r="C13" s="13">
        <v>169452</v>
      </c>
      <c r="D13" s="13">
        <v>175275</v>
      </c>
      <c r="E13" s="13">
        <v>117916</v>
      </c>
      <c r="F13" s="13">
        <v>154034</v>
      </c>
      <c r="G13" s="13">
        <v>246214</v>
      </c>
      <c r="H13" s="13">
        <v>112864</v>
      </c>
      <c r="I13" s="13">
        <v>25092</v>
      </c>
      <c r="J13" s="13">
        <v>68381</v>
      </c>
      <c r="K13" s="11">
        <f t="shared" si="4"/>
        <v>1189957</v>
      </c>
      <c r="L13" s="52"/>
      <c r="M13" s="53"/>
    </row>
    <row r="14" spans="1:12" ht="17.25" customHeight="1">
      <c r="A14" s="14" t="s">
        <v>21</v>
      </c>
      <c r="B14" s="13">
        <v>125293</v>
      </c>
      <c r="C14" s="13">
        <v>151961</v>
      </c>
      <c r="D14" s="13">
        <v>150128</v>
      </c>
      <c r="E14" s="13">
        <v>106423</v>
      </c>
      <c r="F14" s="13">
        <v>145169</v>
      </c>
      <c r="G14" s="13">
        <v>261503</v>
      </c>
      <c r="H14" s="13">
        <v>118817</v>
      </c>
      <c r="I14" s="13">
        <v>17970</v>
      </c>
      <c r="J14" s="13">
        <v>58579</v>
      </c>
      <c r="K14" s="11">
        <f t="shared" si="4"/>
        <v>1135843</v>
      </c>
      <c r="L14" s="52"/>
    </row>
    <row r="15" spans="1:11" ht="17.25" customHeight="1">
      <c r="A15" s="14" t="s">
        <v>22</v>
      </c>
      <c r="B15" s="13">
        <v>14803</v>
      </c>
      <c r="C15" s="13">
        <v>21961</v>
      </c>
      <c r="D15" s="13">
        <v>18267</v>
      </c>
      <c r="E15" s="13">
        <v>14020</v>
      </c>
      <c r="F15" s="13">
        <v>15509</v>
      </c>
      <c r="G15" s="13">
        <v>23146</v>
      </c>
      <c r="H15" s="13">
        <v>21173</v>
      </c>
      <c r="I15" s="13">
        <v>3571</v>
      </c>
      <c r="J15" s="13">
        <v>5847</v>
      </c>
      <c r="K15" s="11">
        <f t="shared" si="4"/>
        <v>138297</v>
      </c>
    </row>
    <row r="16" spans="1:11" ht="17.25" customHeight="1">
      <c r="A16" s="15" t="s">
        <v>97</v>
      </c>
      <c r="B16" s="13">
        <f>B17+B18+B19</f>
        <v>82734</v>
      </c>
      <c r="C16" s="13">
        <f aca="true" t="shared" si="5" ref="C16:J16">C17+C18+C19</f>
        <v>104554</v>
      </c>
      <c r="D16" s="13">
        <f t="shared" si="5"/>
        <v>103928</v>
      </c>
      <c r="E16" s="13">
        <f t="shared" si="5"/>
        <v>66935</v>
      </c>
      <c r="F16" s="13">
        <f t="shared" si="5"/>
        <v>90991</v>
      </c>
      <c r="G16" s="13">
        <f t="shared" si="5"/>
        <v>143057</v>
      </c>
      <c r="H16" s="13">
        <f t="shared" si="5"/>
        <v>65741</v>
      </c>
      <c r="I16" s="13">
        <f t="shared" si="5"/>
        <v>15416</v>
      </c>
      <c r="J16" s="13">
        <f t="shared" si="5"/>
        <v>44503</v>
      </c>
      <c r="K16" s="11">
        <f t="shared" si="4"/>
        <v>717859</v>
      </c>
    </row>
    <row r="17" spans="1:11" ht="17.25" customHeight="1">
      <c r="A17" s="14" t="s">
        <v>98</v>
      </c>
      <c r="B17" s="13">
        <v>12867</v>
      </c>
      <c r="C17" s="13">
        <v>16832</v>
      </c>
      <c r="D17" s="13">
        <v>16075</v>
      </c>
      <c r="E17" s="13">
        <v>11003</v>
      </c>
      <c r="F17" s="13">
        <v>16566</v>
      </c>
      <c r="G17" s="13">
        <v>27562</v>
      </c>
      <c r="H17" s="13">
        <v>12214</v>
      </c>
      <c r="I17" s="13">
        <v>2798</v>
      </c>
      <c r="J17" s="13">
        <v>6105</v>
      </c>
      <c r="K17" s="11">
        <f t="shared" si="4"/>
        <v>122022</v>
      </c>
    </row>
    <row r="18" spans="1:11" ht="17.25" customHeight="1">
      <c r="A18" s="14" t="s">
        <v>99</v>
      </c>
      <c r="B18" s="13">
        <v>4079</v>
      </c>
      <c r="C18" s="13">
        <v>4010</v>
      </c>
      <c r="D18" s="13">
        <v>5904</v>
      </c>
      <c r="E18" s="13">
        <v>3741</v>
      </c>
      <c r="F18" s="13">
        <v>6131</v>
      </c>
      <c r="G18" s="13">
        <v>11457</v>
      </c>
      <c r="H18" s="13">
        <v>3189</v>
      </c>
      <c r="I18" s="13">
        <v>750</v>
      </c>
      <c r="J18" s="13">
        <v>2655</v>
      </c>
      <c r="K18" s="11">
        <f t="shared" si="4"/>
        <v>41916</v>
      </c>
    </row>
    <row r="19" spans="1:11" ht="17.25" customHeight="1">
      <c r="A19" s="14" t="s">
        <v>100</v>
      </c>
      <c r="B19" s="13">
        <v>65788</v>
      </c>
      <c r="C19" s="13">
        <v>83712</v>
      </c>
      <c r="D19" s="13">
        <v>81949</v>
      </c>
      <c r="E19" s="13">
        <v>52191</v>
      </c>
      <c r="F19" s="13">
        <v>68294</v>
      </c>
      <c r="G19" s="13">
        <v>104038</v>
      </c>
      <c r="H19" s="13">
        <v>50338</v>
      </c>
      <c r="I19" s="13">
        <v>11868</v>
      </c>
      <c r="J19" s="13">
        <v>35743</v>
      </c>
      <c r="K19" s="11">
        <f t="shared" si="4"/>
        <v>553921</v>
      </c>
    </row>
    <row r="20" spans="1:11" ht="17.25" customHeight="1">
      <c r="A20" s="16" t="s">
        <v>23</v>
      </c>
      <c r="B20" s="11">
        <f>+B21+B22+B23</f>
        <v>184646</v>
      </c>
      <c r="C20" s="11">
        <f aca="true" t="shared" si="6" ref="C20:J20">+C21+C22+C23</f>
        <v>207196</v>
      </c>
      <c r="D20" s="11">
        <f t="shared" si="6"/>
        <v>236467</v>
      </c>
      <c r="E20" s="11">
        <f t="shared" si="6"/>
        <v>150439</v>
      </c>
      <c r="F20" s="11">
        <f t="shared" si="6"/>
        <v>235404</v>
      </c>
      <c r="G20" s="11">
        <f t="shared" si="6"/>
        <v>434066</v>
      </c>
      <c r="H20" s="11">
        <f t="shared" si="6"/>
        <v>153965</v>
      </c>
      <c r="I20" s="11">
        <f t="shared" si="6"/>
        <v>36085</v>
      </c>
      <c r="J20" s="11">
        <f t="shared" si="6"/>
        <v>86881</v>
      </c>
      <c r="K20" s="11">
        <f t="shared" si="4"/>
        <v>1725149</v>
      </c>
    </row>
    <row r="21" spans="1:12" ht="17.25" customHeight="1">
      <c r="A21" s="12" t="s">
        <v>24</v>
      </c>
      <c r="B21" s="13">
        <v>95334</v>
      </c>
      <c r="C21" s="13">
        <v>117369</v>
      </c>
      <c r="D21" s="13">
        <v>136774</v>
      </c>
      <c r="E21" s="13">
        <v>84496</v>
      </c>
      <c r="F21" s="13">
        <v>130637</v>
      </c>
      <c r="G21" s="13">
        <v>222764</v>
      </c>
      <c r="H21" s="13">
        <v>82695</v>
      </c>
      <c r="I21" s="13">
        <v>21787</v>
      </c>
      <c r="J21" s="13">
        <v>49559</v>
      </c>
      <c r="K21" s="11">
        <f t="shared" si="4"/>
        <v>941415</v>
      </c>
      <c r="L21" s="52"/>
    </row>
    <row r="22" spans="1:12" ht="17.25" customHeight="1">
      <c r="A22" s="12" t="s">
        <v>25</v>
      </c>
      <c r="B22" s="13">
        <v>81789</v>
      </c>
      <c r="C22" s="13">
        <v>80999</v>
      </c>
      <c r="D22" s="13">
        <v>91029</v>
      </c>
      <c r="E22" s="13">
        <v>60353</v>
      </c>
      <c r="F22" s="13">
        <v>97366</v>
      </c>
      <c r="G22" s="13">
        <v>198666</v>
      </c>
      <c r="H22" s="13">
        <v>63489</v>
      </c>
      <c r="I22" s="13">
        <v>12816</v>
      </c>
      <c r="J22" s="13">
        <v>34514</v>
      </c>
      <c r="K22" s="11">
        <f t="shared" si="4"/>
        <v>721021</v>
      </c>
      <c r="L22" s="52"/>
    </row>
    <row r="23" spans="1:11" ht="17.25" customHeight="1">
      <c r="A23" s="12" t="s">
        <v>26</v>
      </c>
      <c r="B23" s="13">
        <v>7523</v>
      </c>
      <c r="C23" s="13">
        <v>8828</v>
      </c>
      <c r="D23" s="13">
        <v>8664</v>
      </c>
      <c r="E23" s="13">
        <v>5590</v>
      </c>
      <c r="F23" s="13">
        <v>7401</v>
      </c>
      <c r="G23" s="13">
        <v>12636</v>
      </c>
      <c r="H23" s="13">
        <v>7781</v>
      </c>
      <c r="I23" s="13">
        <v>1482</v>
      </c>
      <c r="J23" s="13">
        <v>2808</v>
      </c>
      <c r="K23" s="11">
        <f t="shared" si="4"/>
        <v>62713</v>
      </c>
    </row>
    <row r="24" spans="1:11" ht="17.25" customHeight="1">
      <c r="A24" s="16" t="s">
        <v>27</v>
      </c>
      <c r="B24" s="13">
        <v>59049</v>
      </c>
      <c r="C24" s="13">
        <v>91160</v>
      </c>
      <c r="D24" s="13">
        <v>107313</v>
      </c>
      <c r="E24" s="13">
        <v>62992</v>
      </c>
      <c r="F24" s="13">
        <v>76079</v>
      </c>
      <c r="G24" s="13">
        <v>94384</v>
      </c>
      <c r="H24" s="13">
        <v>45906</v>
      </c>
      <c r="I24" s="13">
        <v>18916</v>
      </c>
      <c r="J24" s="13">
        <v>46425</v>
      </c>
      <c r="K24" s="11">
        <f t="shared" si="4"/>
        <v>602224</v>
      </c>
    </row>
    <row r="25" spans="1:12" ht="17.25" customHeight="1">
      <c r="A25" s="12" t="s">
        <v>28</v>
      </c>
      <c r="B25" s="13">
        <v>37791</v>
      </c>
      <c r="C25" s="13">
        <v>58342</v>
      </c>
      <c r="D25" s="13">
        <v>68680</v>
      </c>
      <c r="E25" s="13">
        <v>40315</v>
      </c>
      <c r="F25" s="13">
        <v>48691</v>
      </c>
      <c r="G25" s="13">
        <v>60406</v>
      </c>
      <c r="H25" s="13">
        <v>29380</v>
      </c>
      <c r="I25" s="13">
        <v>12106</v>
      </c>
      <c r="J25" s="13">
        <v>29712</v>
      </c>
      <c r="K25" s="11">
        <f t="shared" si="4"/>
        <v>385423</v>
      </c>
      <c r="L25" s="52"/>
    </row>
    <row r="26" spans="1:12" ht="17.25" customHeight="1">
      <c r="A26" s="12" t="s">
        <v>29</v>
      </c>
      <c r="B26" s="13">
        <v>21258</v>
      </c>
      <c r="C26" s="13">
        <v>32818</v>
      </c>
      <c r="D26" s="13">
        <v>38633</v>
      </c>
      <c r="E26" s="13">
        <v>22677</v>
      </c>
      <c r="F26" s="13">
        <v>27388</v>
      </c>
      <c r="G26" s="13">
        <v>33978</v>
      </c>
      <c r="H26" s="13">
        <v>16526</v>
      </c>
      <c r="I26" s="13">
        <v>6810</v>
      </c>
      <c r="J26" s="13">
        <v>16713</v>
      </c>
      <c r="K26" s="11">
        <f t="shared" si="4"/>
        <v>216801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7761</v>
      </c>
      <c r="I27" s="11">
        <v>0</v>
      </c>
      <c r="J27" s="11">
        <v>0</v>
      </c>
      <c r="K27" s="11">
        <f t="shared" si="4"/>
        <v>7761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8754.16</v>
      </c>
      <c r="I35" s="19">
        <v>0</v>
      </c>
      <c r="J35" s="19">
        <v>0</v>
      </c>
      <c r="K35" s="23">
        <f>SUM(B35:J35)</f>
        <v>8754.16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1647775.5</v>
      </c>
      <c r="C47" s="22">
        <f aca="true" t="shared" si="11" ref="C47:H47">+C48+C57</f>
        <v>2407315.93</v>
      </c>
      <c r="D47" s="22">
        <f t="shared" si="11"/>
        <v>2832175.57</v>
      </c>
      <c r="E47" s="22">
        <f t="shared" si="11"/>
        <v>1599400.5999999999</v>
      </c>
      <c r="F47" s="22">
        <f t="shared" si="11"/>
        <v>2113112.44</v>
      </c>
      <c r="G47" s="22">
        <f t="shared" si="11"/>
        <v>3000576.0000000005</v>
      </c>
      <c r="H47" s="22">
        <f t="shared" si="11"/>
        <v>1591151.71</v>
      </c>
      <c r="I47" s="22">
        <f>+I48+I57</f>
        <v>608349.22</v>
      </c>
      <c r="J47" s="22">
        <f>+J48+J57</f>
        <v>953139.0000000001</v>
      </c>
      <c r="K47" s="22">
        <f>SUM(B47:J47)</f>
        <v>16752995.97</v>
      </c>
    </row>
    <row r="48" spans="1:11" ht="17.25" customHeight="1">
      <c r="A48" s="16" t="s">
        <v>115</v>
      </c>
      <c r="B48" s="23">
        <f>SUM(B49:B56)</f>
        <v>1630466.47</v>
      </c>
      <c r="C48" s="23">
        <f aca="true" t="shared" si="12" ref="C48:J48">SUM(C49:C56)</f>
        <v>2385365.25</v>
      </c>
      <c r="D48" s="23">
        <f t="shared" si="12"/>
        <v>2806943.34</v>
      </c>
      <c r="E48" s="23">
        <f t="shared" si="12"/>
        <v>1578512.68</v>
      </c>
      <c r="F48" s="23">
        <f t="shared" si="12"/>
        <v>2091296.3</v>
      </c>
      <c r="G48" s="23">
        <f t="shared" si="12"/>
        <v>2973007.6100000003</v>
      </c>
      <c r="H48" s="23">
        <f t="shared" si="12"/>
        <v>1572558.41</v>
      </c>
      <c r="I48" s="23">
        <f t="shared" si="12"/>
        <v>608349.22</v>
      </c>
      <c r="J48" s="23">
        <f t="shared" si="12"/>
        <v>940229.7100000001</v>
      </c>
      <c r="K48" s="23">
        <f aca="true" t="shared" si="13" ref="K48:K57">SUM(B48:J48)</f>
        <v>16586728.990000004</v>
      </c>
    </row>
    <row r="49" spans="1:11" ht="17.25" customHeight="1">
      <c r="A49" s="34" t="s">
        <v>46</v>
      </c>
      <c r="B49" s="23">
        <f aca="true" t="shared" si="14" ref="B49:H49">ROUND(B30*B7,2)</f>
        <v>1629408.25</v>
      </c>
      <c r="C49" s="23">
        <f t="shared" si="14"/>
        <v>2378276.56</v>
      </c>
      <c r="D49" s="23">
        <f t="shared" si="14"/>
        <v>2804819</v>
      </c>
      <c r="E49" s="23">
        <f t="shared" si="14"/>
        <v>1577633.61</v>
      </c>
      <c r="F49" s="23">
        <f t="shared" si="14"/>
        <v>2089607.67</v>
      </c>
      <c r="G49" s="23">
        <f t="shared" si="14"/>
        <v>2970504.16</v>
      </c>
      <c r="H49" s="23">
        <f t="shared" si="14"/>
        <v>1562755.24</v>
      </c>
      <c r="I49" s="23">
        <f>ROUND(I30*I7,2)</f>
        <v>607283.5</v>
      </c>
      <c r="J49" s="23">
        <f>ROUND(J30*J7,2)</f>
        <v>938012.67</v>
      </c>
      <c r="K49" s="23">
        <f t="shared" si="13"/>
        <v>16558300.66</v>
      </c>
    </row>
    <row r="50" spans="1:11" ht="17.25" customHeight="1">
      <c r="A50" s="34" t="s">
        <v>47</v>
      </c>
      <c r="B50" s="19">
        <v>0</v>
      </c>
      <c r="C50" s="23">
        <f>ROUND(C31*C7,2)</f>
        <v>5286.46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5286.46</v>
      </c>
    </row>
    <row r="51" spans="1:11" ht="17.25" customHeight="1">
      <c r="A51" s="68" t="s">
        <v>108</v>
      </c>
      <c r="B51" s="69">
        <f aca="true" t="shared" si="15" ref="B51:H51">ROUND(B32*B7,2)</f>
        <v>-3033.46</v>
      </c>
      <c r="C51" s="69">
        <f t="shared" si="15"/>
        <v>-3971.49</v>
      </c>
      <c r="D51" s="69">
        <f t="shared" si="15"/>
        <v>-4235.74</v>
      </c>
      <c r="E51" s="69">
        <f t="shared" si="15"/>
        <v>-2566.33</v>
      </c>
      <c r="F51" s="69">
        <f t="shared" si="15"/>
        <v>-3592.89</v>
      </c>
      <c r="G51" s="69">
        <f t="shared" si="15"/>
        <v>-4926.63</v>
      </c>
      <c r="H51" s="69">
        <f t="shared" si="15"/>
        <v>-2666.03</v>
      </c>
      <c r="I51" s="19">
        <v>0</v>
      </c>
      <c r="J51" s="19">
        <v>0</v>
      </c>
      <c r="K51" s="69">
        <f>SUM(B51:J51)</f>
        <v>-24992.57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8754.16</v>
      </c>
      <c r="I53" s="31">
        <f>+I35</f>
        <v>0</v>
      </c>
      <c r="J53" s="31">
        <f>+J35</f>
        <v>0</v>
      </c>
      <c r="K53" s="23">
        <f t="shared" si="13"/>
        <v>8754.16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17309.03</v>
      </c>
      <c r="C57" s="36">
        <v>21950.68</v>
      </c>
      <c r="D57" s="36">
        <v>25232.23</v>
      </c>
      <c r="E57" s="36">
        <v>20887.92</v>
      </c>
      <c r="F57" s="36">
        <v>21816.14</v>
      </c>
      <c r="G57" s="36">
        <v>27568.39</v>
      </c>
      <c r="H57" s="36">
        <v>18593.3</v>
      </c>
      <c r="I57" s="19">
        <v>0</v>
      </c>
      <c r="J57" s="36">
        <v>12909.29</v>
      </c>
      <c r="K57" s="36">
        <f t="shared" si="13"/>
        <v>166266.98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-264417.13</v>
      </c>
      <c r="C61" s="35">
        <f t="shared" si="16"/>
        <v>-256421.88</v>
      </c>
      <c r="D61" s="35">
        <f t="shared" si="16"/>
        <v>-261856.15</v>
      </c>
      <c r="E61" s="35">
        <f t="shared" si="16"/>
        <v>-295747.16000000003</v>
      </c>
      <c r="F61" s="35">
        <f t="shared" si="16"/>
        <v>-297621.20999999996</v>
      </c>
      <c r="G61" s="35">
        <f t="shared" si="16"/>
        <v>-324348.18999999994</v>
      </c>
      <c r="H61" s="35">
        <f t="shared" si="16"/>
        <v>-216232.47</v>
      </c>
      <c r="I61" s="35">
        <f t="shared" si="16"/>
        <v>-98731.26999999999</v>
      </c>
      <c r="J61" s="35">
        <f t="shared" si="16"/>
        <v>-98557.39</v>
      </c>
      <c r="K61" s="35">
        <f>SUM(B61:J61)</f>
        <v>-2113932.85</v>
      </c>
    </row>
    <row r="62" spans="1:11" ht="18.75" customHeight="1">
      <c r="A62" s="16" t="s">
        <v>77</v>
      </c>
      <c r="B62" s="35">
        <f aca="true" t="shared" si="17" ref="B62:J62">B63+B64+B65+B66+B67+B68</f>
        <v>-235987.78</v>
      </c>
      <c r="C62" s="35">
        <f t="shared" si="17"/>
        <v>-233777.39</v>
      </c>
      <c r="D62" s="35">
        <f t="shared" si="17"/>
        <v>-220797.91</v>
      </c>
      <c r="E62" s="35">
        <f t="shared" si="17"/>
        <v>-256287.71000000002</v>
      </c>
      <c r="F62" s="35">
        <f t="shared" si="17"/>
        <v>-249325.8</v>
      </c>
      <c r="G62" s="35">
        <f t="shared" si="17"/>
        <v>-272318.47</v>
      </c>
      <c r="H62" s="35">
        <f t="shared" si="17"/>
        <v>-186704</v>
      </c>
      <c r="I62" s="35">
        <f t="shared" si="17"/>
        <v>-35091</v>
      </c>
      <c r="J62" s="35">
        <f t="shared" si="17"/>
        <v>-70476</v>
      </c>
      <c r="K62" s="35">
        <f aca="true" t="shared" si="18" ref="K62:K98">SUM(B62:J62)</f>
        <v>-1760766.06</v>
      </c>
    </row>
    <row r="63" spans="1:11" ht="18.75" customHeight="1">
      <c r="A63" s="12" t="s">
        <v>78</v>
      </c>
      <c r="B63" s="35">
        <f>-ROUND(B9*$D$3,2)</f>
        <v>-156506</v>
      </c>
      <c r="C63" s="35">
        <f aca="true" t="shared" si="19" ref="C63:J63">-ROUND(C9*$D$3,2)</f>
        <v>-224787.5</v>
      </c>
      <c r="D63" s="35">
        <f t="shared" si="19"/>
        <v>-195191.5</v>
      </c>
      <c r="E63" s="35">
        <f t="shared" si="19"/>
        <v>-145439</v>
      </c>
      <c r="F63" s="35">
        <f t="shared" si="19"/>
        <v>-165403</v>
      </c>
      <c r="G63" s="35">
        <f t="shared" si="19"/>
        <v>-213038</v>
      </c>
      <c r="H63" s="35">
        <f t="shared" si="19"/>
        <v>-186704</v>
      </c>
      <c r="I63" s="35">
        <f t="shared" si="19"/>
        <v>-35091</v>
      </c>
      <c r="J63" s="35">
        <f t="shared" si="19"/>
        <v>-70476</v>
      </c>
      <c r="K63" s="35">
        <f t="shared" si="18"/>
        <v>-1392636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-819</v>
      </c>
      <c r="C65" s="35">
        <v>-252</v>
      </c>
      <c r="D65" s="35">
        <v>-647.5</v>
      </c>
      <c r="E65" s="35">
        <v>-1207.5</v>
      </c>
      <c r="F65" s="35">
        <v>-420</v>
      </c>
      <c r="G65" s="35">
        <v>-343</v>
      </c>
      <c r="H65" s="19">
        <v>0</v>
      </c>
      <c r="I65" s="19">
        <v>0</v>
      </c>
      <c r="J65" s="19">
        <v>0</v>
      </c>
      <c r="K65" s="35">
        <f t="shared" si="18"/>
        <v>-3689</v>
      </c>
    </row>
    <row r="66" spans="1:11" ht="18.75" customHeight="1">
      <c r="A66" s="12" t="s">
        <v>109</v>
      </c>
      <c r="B66" s="35">
        <v>-1193.5</v>
      </c>
      <c r="C66" s="35">
        <v>-182</v>
      </c>
      <c r="D66" s="35">
        <v>-343</v>
      </c>
      <c r="E66" s="35">
        <v>-868</v>
      </c>
      <c r="F66" s="35">
        <v>-318.5</v>
      </c>
      <c r="G66" s="35">
        <v>-392</v>
      </c>
      <c r="H66" s="19">
        <v>0</v>
      </c>
      <c r="I66" s="19">
        <v>0</v>
      </c>
      <c r="J66" s="19">
        <v>0</v>
      </c>
      <c r="K66" s="35">
        <f t="shared" si="18"/>
        <v>-3297</v>
      </c>
    </row>
    <row r="67" spans="1:11" ht="18.75" customHeight="1">
      <c r="A67" s="12" t="s">
        <v>55</v>
      </c>
      <c r="B67" s="47">
        <v>-77469.28</v>
      </c>
      <c r="C67" s="47">
        <v>-8555.89</v>
      </c>
      <c r="D67" s="47">
        <v>-24615.91</v>
      </c>
      <c r="E67" s="47">
        <v>-108773.21</v>
      </c>
      <c r="F67" s="47">
        <v>-83184.3</v>
      </c>
      <c r="G67" s="47">
        <v>-58545.47</v>
      </c>
      <c r="H67" s="19">
        <v>0</v>
      </c>
      <c r="I67" s="19">
        <v>0</v>
      </c>
      <c r="J67" s="19">
        <v>0</v>
      </c>
      <c r="K67" s="35">
        <f t="shared" si="18"/>
        <v>-361144.06000000006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ht="18.75" customHeight="1">
      <c r="A69" s="12" t="s">
        <v>82</v>
      </c>
      <c r="B69" s="35">
        <f>SUM(B70:B96)</f>
        <v>-28429.35</v>
      </c>
      <c r="C69" s="35">
        <f aca="true" t="shared" si="20" ref="C69:J69">SUM(C70:C96)</f>
        <v>-22644.489999999998</v>
      </c>
      <c r="D69" s="35">
        <f t="shared" si="20"/>
        <v>-41058.24</v>
      </c>
      <c r="E69" s="35">
        <f t="shared" si="20"/>
        <v>-39459.45</v>
      </c>
      <c r="F69" s="35">
        <f t="shared" si="20"/>
        <v>-48295.41</v>
      </c>
      <c r="G69" s="35">
        <f t="shared" si="20"/>
        <v>-52029.72</v>
      </c>
      <c r="H69" s="35">
        <f t="shared" si="20"/>
        <v>-29528.47</v>
      </c>
      <c r="I69" s="35">
        <f t="shared" si="20"/>
        <v>-63640.27</v>
      </c>
      <c r="J69" s="35">
        <f t="shared" si="20"/>
        <v>-28081.39</v>
      </c>
      <c r="K69" s="35">
        <f t="shared" si="18"/>
        <v>-353166.79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-114.09</v>
      </c>
      <c r="D71" s="35">
        <v>-11.43</v>
      </c>
      <c r="E71" s="19">
        <v>0</v>
      </c>
      <c r="F71" s="19">
        <v>0</v>
      </c>
      <c r="G71" s="35">
        <v>-11.43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-13922.47</v>
      </c>
      <c r="I74" s="35">
        <v>-4894.39</v>
      </c>
      <c r="J74" s="35">
        <v>-10090.2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-14320.29</v>
      </c>
      <c r="C76" s="19">
        <v>-2048.58</v>
      </c>
      <c r="D76" s="19">
        <v>-20616.78</v>
      </c>
      <c r="E76" s="19">
        <v>-12606.43</v>
      </c>
      <c r="F76" s="19">
        <v>-29255.78</v>
      </c>
      <c r="G76" s="19">
        <v>-23584.87</v>
      </c>
      <c r="H76" s="19">
        <v>-15606</v>
      </c>
      <c r="I76" s="19">
        <v>-3960</v>
      </c>
      <c r="J76" s="19">
        <v>-930</v>
      </c>
      <c r="K76" s="19">
        <f t="shared" si="18"/>
        <v>-122928.73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-13275.02</v>
      </c>
      <c r="F93" s="19">
        <v>0</v>
      </c>
      <c r="G93" s="19">
        <v>0</v>
      </c>
      <c r="H93" s="19">
        <v>0</v>
      </c>
      <c r="I93" s="48">
        <v>-7665.2</v>
      </c>
      <c r="J93" s="48">
        <v>-17061.19</v>
      </c>
      <c r="K93" s="48">
        <f t="shared" si="18"/>
        <v>-38001.41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1383358.3699999999</v>
      </c>
      <c r="C101" s="24">
        <f t="shared" si="21"/>
        <v>2150894.05</v>
      </c>
      <c r="D101" s="24">
        <f t="shared" si="21"/>
        <v>2570319.4199999995</v>
      </c>
      <c r="E101" s="24">
        <f t="shared" si="21"/>
        <v>1303653.44</v>
      </c>
      <c r="F101" s="24">
        <f t="shared" si="21"/>
        <v>1815491.23</v>
      </c>
      <c r="G101" s="24">
        <f t="shared" si="21"/>
        <v>2676227.8100000005</v>
      </c>
      <c r="H101" s="24">
        <f t="shared" si="21"/>
        <v>1374919.24</v>
      </c>
      <c r="I101" s="24">
        <f>+I102+I103</f>
        <v>509617.94999999995</v>
      </c>
      <c r="J101" s="24">
        <f>+J102+J103</f>
        <v>854581.6100000001</v>
      </c>
      <c r="K101" s="48">
        <f>SUM(B101:J101)</f>
        <v>14639063.12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1366049.3399999999</v>
      </c>
      <c r="C102" s="24">
        <f t="shared" si="22"/>
        <v>2128943.3699999996</v>
      </c>
      <c r="D102" s="24">
        <f t="shared" si="22"/>
        <v>2545087.1899999995</v>
      </c>
      <c r="E102" s="24">
        <f t="shared" si="22"/>
        <v>1282765.52</v>
      </c>
      <c r="F102" s="24">
        <f t="shared" si="22"/>
        <v>1793675.09</v>
      </c>
      <c r="G102" s="24">
        <f t="shared" si="22"/>
        <v>2648659.4200000004</v>
      </c>
      <c r="H102" s="24">
        <f t="shared" si="22"/>
        <v>1356325.94</v>
      </c>
      <c r="I102" s="24">
        <f t="shared" si="22"/>
        <v>509617.94999999995</v>
      </c>
      <c r="J102" s="24">
        <f t="shared" si="22"/>
        <v>841672.3200000001</v>
      </c>
      <c r="K102" s="48">
        <f>SUM(B102:J102)</f>
        <v>14472796.139999997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17309.03</v>
      </c>
      <c r="C103" s="24">
        <f t="shared" si="23"/>
        <v>21950.68</v>
      </c>
      <c r="D103" s="24">
        <f t="shared" si="23"/>
        <v>25232.23</v>
      </c>
      <c r="E103" s="24">
        <f t="shared" si="23"/>
        <v>20887.92</v>
      </c>
      <c r="F103" s="24">
        <f t="shared" si="23"/>
        <v>21816.14</v>
      </c>
      <c r="G103" s="24">
        <f t="shared" si="23"/>
        <v>27568.39</v>
      </c>
      <c r="H103" s="24">
        <f t="shared" si="23"/>
        <v>18593.3</v>
      </c>
      <c r="I103" s="19">
        <f t="shared" si="23"/>
        <v>0</v>
      </c>
      <c r="J103" s="24">
        <f t="shared" si="23"/>
        <v>12909.29</v>
      </c>
      <c r="K103" s="48">
        <f>SUM(B103:J103)</f>
        <v>166266.98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14639063.139999997</v>
      </c>
      <c r="L109" s="54"/>
    </row>
    <row r="110" spans="1:11" ht="18.75" customHeight="1">
      <c r="A110" s="26" t="s">
        <v>73</v>
      </c>
      <c r="B110" s="27">
        <v>180037.1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180037.1</v>
      </c>
    </row>
    <row r="111" spans="1:11" ht="18.75" customHeight="1">
      <c r="A111" s="26" t="s">
        <v>74</v>
      </c>
      <c r="B111" s="27">
        <v>1203321.27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1203321.27</v>
      </c>
    </row>
    <row r="112" spans="1:11" ht="18.75" customHeight="1">
      <c r="A112" s="26" t="s">
        <v>75</v>
      </c>
      <c r="B112" s="40">
        <v>0</v>
      </c>
      <c r="C112" s="27">
        <f>+C101</f>
        <v>2150894.05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2150894.05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2570319.4199999995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2570319.4199999995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1303653.44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1303653.44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339586.02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339586.02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642793.27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642793.27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92144.77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92144.77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740967.18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740967.18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802815.27</v>
      </c>
      <c r="H119" s="40">
        <v>0</v>
      </c>
      <c r="I119" s="40">
        <v>0</v>
      </c>
      <c r="J119" s="40">
        <v>0</v>
      </c>
      <c r="K119" s="41">
        <f t="shared" si="24"/>
        <v>802815.27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61458.21</v>
      </c>
      <c r="H120" s="40">
        <v>0</v>
      </c>
      <c r="I120" s="40">
        <v>0</v>
      </c>
      <c r="J120" s="40">
        <v>0</v>
      </c>
      <c r="K120" s="41">
        <f t="shared" si="24"/>
        <v>61458.21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422478.58</v>
      </c>
      <c r="H121" s="40">
        <v>0</v>
      </c>
      <c r="I121" s="40">
        <v>0</v>
      </c>
      <c r="J121" s="40">
        <v>0</v>
      </c>
      <c r="K121" s="41">
        <f t="shared" si="24"/>
        <v>422478.58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385629.49</v>
      </c>
      <c r="H122" s="40">
        <v>0</v>
      </c>
      <c r="I122" s="40">
        <v>0</v>
      </c>
      <c r="J122" s="40">
        <v>0</v>
      </c>
      <c r="K122" s="41">
        <f t="shared" si="24"/>
        <v>385629.49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1003846.25</v>
      </c>
      <c r="H123" s="40">
        <v>0</v>
      </c>
      <c r="I123" s="40">
        <v>0</v>
      </c>
      <c r="J123" s="40">
        <v>0</v>
      </c>
      <c r="K123" s="41">
        <f t="shared" si="24"/>
        <v>1003846.25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492812.17</v>
      </c>
      <c r="I124" s="40">
        <v>0</v>
      </c>
      <c r="J124" s="40">
        <v>0</v>
      </c>
      <c r="K124" s="41">
        <f t="shared" si="24"/>
        <v>492812.17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882107.08</v>
      </c>
      <c r="I125" s="40">
        <v>0</v>
      </c>
      <c r="J125" s="40">
        <v>0</v>
      </c>
      <c r="K125" s="41">
        <f t="shared" si="24"/>
        <v>882107.08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509617.95</v>
      </c>
      <c r="J126" s="40">
        <v>0</v>
      </c>
      <c r="K126" s="41">
        <f t="shared" si="24"/>
        <v>509617.95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854581.62</v>
      </c>
      <c r="K127" s="44">
        <f t="shared" si="24"/>
        <v>854581.62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-0.009999999892897904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2015-10-16T19:18:46Z</dcterms:modified>
  <cp:category/>
  <cp:version/>
  <cp:contentType/>
  <cp:contentStatus/>
</cp:coreProperties>
</file>