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<sst xmlns="http://schemas.openxmlformats.org/spreadsheetml/2006/main" count="131" uniqueCount="131">
  <si>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</si>
  <si>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</si>
  <si>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</si>
  <si>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</si>
  <si>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</si>
  <si>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</si>
  <si>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</si>
  <si>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</si>
  <si>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</si>
  <si>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</si>
  <si>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</si>
  <si>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</si>
  <si>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</si>
  <si>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</si>
  <si>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</si>
  <si>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</si>
  <si>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</si>
  <si>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</si>
  <si>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</si>
  <si>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</si>
  <si>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</si>
  <si>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</si>
  <si>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</si>
  <si>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</si>
  <si>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</si>
  <si>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</si>
  <si>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</si>
  <si>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</si>
  <si>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</si>
  <si>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</si>
  <si>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</si>
  <si>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</si>
  <si>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</si>
  <si>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</si>
  <si>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</si>
  <si>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</si>
  <si>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</si>
  <si>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</si>
  <si>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</si>
  <si>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</si>
  <si>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</si>
  <si>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</si>
  <si>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</si>
  <si>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</si>
  <si>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</si>
  <si>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</si>
  <si>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</si>
  <si>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</si>
  <si>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</si>
  <si>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</si>
  <si>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</si>
  <si>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</si>
  <si>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</si>
  <si>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</si>
  <si>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</si>
  <si>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</si>
  <si>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</si>
  <si>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</si>
  <si>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</si>
  <si>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</si>
  <si>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</si>
  <si>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</si>
  <si>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</si>
  <si>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</si>
  <si>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</si>
  <si>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</si>
  <si>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</si>
  <si>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</si>
  <si>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</si>
  <si>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</si>
  <si>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</si>
  <si>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</si>
  <si>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</si>
  <si>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</si>
  <si>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</si>
  <si>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</si>
  <si>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</si>
  <si>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</si>
  <si>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</si>
  <si>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</si>
  <si>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</si>
  <si>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</si>
  <si>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</si>
  <si>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</si>
  <si>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</si>
  <si>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</si>
  <si>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</si>
  <si>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</si>
  <si>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</si>
  <si>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</si>
  <si>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</si>
  <si>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</si>
  <si>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</si>
  <si>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</si>
  <si>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</si>
  <si>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</si>
  <si>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</si>
  <si>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</si>
  <si>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</si>
  <si>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</si>
  <si>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</si>
  <si>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</si>
  <si>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</si>
  <si>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</si>
  <si>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</si>
  <si>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</si>
  <si>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</si>
  <si>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</si>
  <si>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</si>
  <si>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</si>
  <si>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</si>
  <si>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</si>
  <si>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</si>
  <si>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</si>
  <si>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</si>
  <si>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</si>
  <si>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</si>
  <si>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</si>
  <si>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</si>
  <si>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</si>
  <si>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</si>
  <si>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</si>
  <si>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</si>
  <si>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</si>
  <si>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</si>
  <si>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</si>
  <si>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</si>
  <si>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</si>
  <si>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</si>
  <si>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</si>
  <si>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07/10/15 - VENCIMENTO 15/10/15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</si>
</sst>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660271</v>
      </c>
      <c r="C7" s="9">
        <f t="shared" si="0"/>
        <v>836404</v>
      </c>
      <c r="D7" s="9">
        <f t="shared" si="0"/>
        <v>871978</v>
      </c>
      <c r="E7" s="9">
        <f t="shared" si="0"/>
        <v>580219</v>
      </c>
      <c r="F7" s="9">
        <f t="shared" si="0"/>
        <v>787401</v>
      </c>
      <c r="G7" s="9">
        <f t="shared" si="0"/>
        <v>1297150</v>
      </c>
      <c r="H7" s="9">
        <f t="shared" si="0"/>
        <v>604731</v>
      </c>
      <c r="I7" s="9">
        <f t="shared" si="0"/>
        <v>134640</v>
      </c>
      <c r="J7" s="9">
        <f t="shared" si="0"/>
        <v>344299</v>
      </c>
      <c r="K7" s="9">
        <f t="shared" si="0"/>
        <v>6117093</v>
      </c>
      <c r="L7" s="52"/>
    </row>
    <row r="8" spans="1:11" ht="17.25" customHeight="1">
      <c r="A8" s="10" t="s">
        <v>101</v>
      </c>
      <c r="B8" s="11">
        <f>B9+B12+B16</f>
        <v>403176</v>
      </c>
      <c r="C8" s="11">
        <f aca="true" t="shared" si="1" ref="C8:J8">C9+C12+C16</f>
        <v>525522</v>
      </c>
      <c r="D8" s="11">
        <f t="shared" si="1"/>
        <v>514201</v>
      </c>
      <c r="E8" s="11">
        <f t="shared" si="1"/>
        <v>356579</v>
      </c>
      <c r="F8" s="11">
        <f t="shared" si="1"/>
        <v>462701</v>
      </c>
      <c r="G8" s="11">
        <f t="shared" si="1"/>
        <v>750644</v>
      </c>
      <c r="H8" s="11">
        <f t="shared" si="1"/>
        <v>387212</v>
      </c>
      <c r="I8" s="11">
        <f t="shared" si="1"/>
        <v>75703</v>
      </c>
      <c r="J8" s="11">
        <f t="shared" si="1"/>
        <v>203176</v>
      </c>
      <c r="K8" s="11">
        <f>SUM(B8:J8)</f>
        <v>3678914</v>
      </c>
    </row>
    <row r="9" spans="1:11" ht="17.25" customHeight="1">
      <c r="A9" s="15" t="s">
        <v>17</v>
      </c>
      <c r="B9" s="13">
        <f>+B10+B11</f>
        <v>45048</v>
      </c>
      <c r="C9" s="13">
        <f aca="true" t="shared" si="2" ref="C9:J9">+C10+C11</f>
        <v>63877</v>
      </c>
      <c r="D9" s="13">
        <f t="shared" si="2"/>
        <v>54935</v>
      </c>
      <c r="E9" s="13">
        <f t="shared" si="2"/>
        <v>41932</v>
      </c>
      <c r="F9" s="13">
        <f t="shared" si="2"/>
        <v>47741</v>
      </c>
      <c r="G9" s="13">
        <f t="shared" si="2"/>
        <v>62607</v>
      </c>
      <c r="H9" s="13">
        <f t="shared" si="2"/>
        <v>55510</v>
      </c>
      <c r="I9" s="13">
        <f t="shared" si="2"/>
        <v>10370</v>
      </c>
      <c r="J9" s="13">
        <f t="shared" si="2"/>
        <v>19409</v>
      </c>
      <c r="K9" s="11">
        <f>SUM(B9:J9)</f>
        <v>401429</v>
      </c>
    </row>
    <row r="10" spans="1:11" ht="17.25" customHeight="1">
      <c r="A10" s="29" t="s">
        <v>18</v>
      </c>
      <c r="B10" s="13">
        <v>45007</v>
      </c>
      <c r="C10" s="13">
        <v>63877</v>
      </c>
      <c r="D10" s="13">
        <v>54876</v>
      </c>
      <c r="E10" s="13">
        <v>41853</v>
      </c>
      <c r="F10" s="13">
        <v>47661</v>
      </c>
      <c r="G10" s="13">
        <v>62438</v>
      </c>
      <c r="H10" s="13">
        <v>55510</v>
      </c>
      <c r="I10" s="13">
        <v>10370</v>
      </c>
      <c r="J10" s="13">
        <v>19409</v>
      </c>
      <c r="K10" s="11">
        <f>SUM(B10:J10)</f>
        <v>401001</v>
      </c>
    </row>
    <row r="11" spans="1:11" ht="17.25" customHeight="1">
      <c r="A11" s="29" t="s">
        <v>19</v>
      </c>
      <c r="B11" s="13">
        <v>41</v>
      </c>
      <c r="C11" s="13">
        <v>0</v>
      </c>
      <c r="D11" s="13">
        <v>59</v>
      </c>
      <c r="E11" s="13">
        <v>79</v>
      </c>
      <c r="F11" s="13">
        <v>80</v>
      </c>
      <c r="G11" s="13">
        <v>169</v>
      </c>
      <c r="H11" s="13">
        <v>0</v>
      </c>
      <c r="I11" s="13">
        <v>0</v>
      </c>
      <c r="J11" s="13">
        <v>0</v>
      </c>
      <c r="K11" s="11">
        <f>SUM(B11:J11)</f>
        <v>428</v>
      </c>
    </row>
    <row r="12" spans="1:11" ht="17.25" customHeight="1">
      <c r="A12" s="15" t="s">
        <v>31</v>
      </c>
      <c r="B12" s="17">
        <f aca="true" t="shared" si="3" ref="B12:J12">SUM(B13:B15)</f>
        <v>273385</v>
      </c>
      <c r="C12" s="17">
        <f t="shared" si="3"/>
        <v>353739</v>
      </c>
      <c r="D12" s="17">
        <f t="shared" si="3"/>
        <v>352293</v>
      </c>
      <c r="E12" s="17">
        <f t="shared" si="3"/>
        <v>246636</v>
      </c>
      <c r="F12" s="17">
        <f t="shared" si="3"/>
        <v>323356</v>
      </c>
      <c r="G12" s="17">
        <f t="shared" si="3"/>
        <v>544020</v>
      </c>
      <c r="H12" s="17">
        <f t="shared" si="3"/>
        <v>264598</v>
      </c>
      <c r="I12" s="17">
        <f t="shared" si="3"/>
        <v>49046</v>
      </c>
      <c r="J12" s="17">
        <f t="shared" si="3"/>
        <v>137460</v>
      </c>
      <c r="K12" s="11">
        <f aca="true" t="shared" si="4" ref="K12:K27">SUM(B12:J12)</f>
        <v>2544533</v>
      </c>
    </row>
    <row r="13" spans="1:13" ht="17.25" customHeight="1">
      <c r="A13" s="14" t="s">
        <v>20</v>
      </c>
      <c r="B13" s="13">
        <v>124989</v>
      </c>
      <c r="C13" s="13">
        <v>172118</v>
      </c>
      <c r="D13" s="13">
        <v>177260</v>
      </c>
      <c r="E13" s="13">
        <v>120207</v>
      </c>
      <c r="F13" s="13">
        <v>157400</v>
      </c>
      <c r="G13" s="13">
        <v>250195</v>
      </c>
      <c r="H13" s="13">
        <v>116330</v>
      </c>
      <c r="I13" s="13">
        <v>25895</v>
      </c>
      <c r="J13" s="13">
        <v>69774</v>
      </c>
      <c r="K13" s="11">
        <f t="shared" si="4"/>
        <v>1214168</v>
      </c>
      <c r="L13" s="52"/>
      <c r="M13" s="53"/>
    </row>
    <row r="14" spans="1:12" ht="17.25" customHeight="1">
      <c r="A14" s="14" t="s">
        <v>21</v>
      </c>
      <c r="B14" s="13">
        <v>131922</v>
      </c>
      <c r="C14" s="13">
        <v>157517</v>
      </c>
      <c r="D14" s="13">
        <v>154938</v>
      </c>
      <c r="E14" s="13">
        <v>111025</v>
      </c>
      <c r="F14" s="13">
        <v>148991</v>
      </c>
      <c r="G14" s="13">
        <v>268513</v>
      </c>
      <c r="H14" s="13">
        <v>124534</v>
      </c>
      <c r="I14" s="13">
        <v>19036</v>
      </c>
      <c r="J14" s="13">
        <v>61234</v>
      </c>
      <c r="K14" s="11">
        <f t="shared" si="4"/>
        <v>1177710</v>
      </c>
      <c r="L14" s="52"/>
    </row>
    <row r="15" spans="1:11" ht="17.25" customHeight="1">
      <c r="A15" s="14" t="s">
        <v>22</v>
      </c>
      <c r="B15" s="13">
        <v>16474</v>
      </c>
      <c r="C15" s="13">
        <v>24104</v>
      </c>
      <c r="D15" s="13">
        <v>20095</v>
      </c>
      <c r="E15" s="13">
        <v>15404</v>
      </c>
      <c r="F15" s="13">
        <v>16965</v>
      </c>
      <c r="G15" s="13">
        <v>25312</v>
      </c>
      <c r="H15" s="13">
        <v>23734</v>
      </c>
      <c r="I15" s="13">
        <v>4115</v>
      </c>
      <c r="J15" s="13">
        <v>6452</v>
      </c>
      <c r="K15" s="11">
        <f t="shared" si="4"/>
        <v>152655</v>
      </c>
    </row>
    <row r="16" spans="1:11" ht="17.25" customHeight="1">
      <c r="A16" s="15" t="s">
        <v>97</v>
      </c>
      <c r="B16" s="13">
        <f>B17+B18+B19</f>
        <v>84743</v>
      </c>
      <c r="C16" s="13">
        <f aca="true" t="shared" si="5" ref="C16:J16">C17+C18+C19</f>
        <v>107906</v>
      </c>
      <c r="D16" s="13">
        <f t="shared" si="5"/>
        <v>106973</v>
      </c>
      <c r="E16" s="13">
        <f t="shared" si="5"/>
        <v>68011</v>
      </c>
      <c r="F16" s="13">
        <f t="shared" si="5"/>
        <v>91604</v>
      </c>
      <c r="G16" s="13">
        <f t="shared" si="5"/>
        <v>144017</v>
      </c>
      <c r="H16" s="13">
        <f t="shared" si="5"/>
        <v>67104</v>
      </c>
      <c r="I16" s="13">
        <f t="shared" si="5"/>
        <v>16287</v>
      </c>
      <c r="J16" s="13">
        <f t="shared" si="5"/>
        <v>46307</v>
      </c>
      <c r="K16" s="11">
        <f t="shared" si="4"/>
        <v>732952</v>
      </c>
    </row>
    <row r="17" spans="1:11" ht="17.25" customHeight="1">
      <c r="A17" s="14" t="s">
        <v>98</v>
      </c>
      <c r="B17" s="13">
        <v>13194</v>
      </c>
      <c r="C17" s="13">
        <v>17562</v>
      </c>
      <c r="D17" s="13">
        <v>16332</v>
      </c>
      <c r="E17" s="13">
        <v>11419</v>
      </c>
      <c r="F17" s="13">
        <v>17157</v>
      </c>
      <c r="G17" s="13">
        <v>28903</v>
      </c>
      <c r="H17" s="13">
        <v>12856</v>
      </c>
      <c r="I17" s="13">
        <v>2870</v>
      </c>
      <c r="J17" s="13">
        <v>6351</v>
      </c>
      <c r="K17" s="11">
        <f t="shared" si="4"/>
        <v>126644</v>
      </c>
    </row>
    <row r="18" spans="1:11" ht="17.25" customHeight="1">
      <c r="A18" s="14" t="s">
        <v>99</v>
      </c>
      <c r="B18" s="13">
        <v>4172</v>
      </c>
      <c r="C18" s="13">
        <v>4122</v>
      </c>
      <c r="D18" s="13">
        <v>6250</v>
      </c>
      <c r="E18" s="13">
        <v>3843</v>
      </c>
      <c r="F18" s="13">
        <v>6320</v>
      </c>
      <c r="G18" s="13">
        <v>11501</v>
      </c>
      <c r="H18" s="13">
        <v>3284</v>
      </c>
      <c r="I18" s="13">
        <v>762</v>
      </c>
      <c r="J18" s="13">
        <v>2850</v>
      </c>
      <c r="K18" s="11">
        <f t="shared" si="4"/>
        <v>43104</v>
      </c>
    </row>
    <row r="19" spans="1:11" ht="17.25" customHeight="1">
      <c r="A19" s="14" t="s">
        <v>100</v>
      </c>
      <c r="B19" s="13">
        <v>67377</v>
      </c>
      <c r="C19" s="13">
        <v>86222</v>
      </c>
      <c r="D19" s="13">
        <v>84391</v>
      </c>
      <c r="E19" s="13">
        <v>52749</v>
      </c>
      <c r="F19" s="13">
        <v>68127</v>
      </c>
      <c r="G19" s="13">
        <v>103613</v>
      </c>
      <c r="H19" s="13">
        <v>50964</v>
      </c>
      <c r="I19" s="13">
        <v>12655</v>
      </c>
      <c r="J19" s="13">
        <v>37106</v>
      </c>
      <c r="K19" s="11">
        <f t="shared" si="4"/>
        <v>563204</v>
      </c>
    </row>
    <row r="20" spans="1:11" ht="17.25" customHeight="1">
      <c r="A20" s="16" t="s">
        <v>23</v>
      </c>
      <c r="B20" s="11">
        <f>+B21+B22+B23</f>
        <v>193276</v>
      </c>
      <c r="C20" s="11">
        <f aca="true" t="shared" si="6" ref="C20:J20">+C21+C22+C23</f>
        <v>214617</v>
      </c>
      <c r="D20" s="11">
        <f t="shared" si="6"/>
        <v>244623</v>
      </c>
      <c r="E20" s="11">
        <f t="shared" si="6"/>
        <v>156002</v>
      </c>
      <c r="F20" s="11">
        <f t="shared" si="6"/>
        <v>242638</v>
      </c>
      <c r="G20" s="11">
        <f t="shared" si="6"/>
        <v>446265</v>
      </c>
      <c r="H20" s="11">
        <f t="shared" si="6"/>
        <v>159646</v>
      </c>
      <c r="I20" s="11">
        <f t="shared" si="6"/>
        <v>38391</v>
      </c>
      <c r="J20" s="11">
        <f t="shared" si="6"/>
        <v>91153</v>
      </c>
      <c r="K20" s="11">
        <f t="shared" si="4"/>
        <v>1786611</v>
      </c>
    </row>
    <row r="21" spans="1:12" ht="17.25" customHeight="1">
      <c r="A21" s="12" t="s">
        <v>24</v>
      </c>
      <c r="B21" s="13">
        <v>98968</v>
      </c>
      <c r="C21" s="13">
        <v>120700</v>
      </c>
      <c r="D21" s="13">
        <v>139432</v>
      </c>
      <c r="E21" s="13">
        <v>86760</v>
      </c>
      <c r="F21" s="13">
        <v>133420</v>
      </c>
      <c r="G21" s="13">
        <v>227659</v>
      </c>
      <c r="H21" s="13">
        <v>85659</v>
      </c>
      <c r="I21" s="13">
        <v>22881</v>
      </c>
      <c r="J21" s="13">
        <v>51113</v>
      </c>
      <c r="K21" s="11">
        <f t="shared" si="4"/>
        <v>966592</v>
      </c>
      <c r="L21" s="52"/>
    </row>
    <row r="22" spans="1:12" ht="17.25" customHeight="1">
      <c r="A22" s="12" t="s">
        <v>25</v>
      </c>
      <c r="B22" s="13">
        <v>86316</v>
      </c>
      <c r="C22" s="13">
        <v>84318</v>
      </c>
      <c r="D22" s="13">
        <v>95745</v>
      </c>
      <c r="E22" s="13">
        <v>63203</v>
      </c>
      <c r="F22" s="13">
        <v>101119</v>
      </c>
      <c r="G22" s="13">
        <v>204745</v>
      </c>
      <c r="H22" s="13">
        <v>65444</v>
      </c>
      <c r="I22" s="13">
        <v>13757</v>
      </c>
      <c r="J22" s="13">
        <v>37048</v>
      </c>
      <c r="K22" s="11">
        <f t="shared" si="4"/>
        <v>751695</v>
      </c>
      <c r="L22" s="52"/>
    </row>
    <row r="23" spans="1:11" ht="17.25" customHeight="1">
      <c r="A23" s="12" t="s">
        <v>26</v>
      </c>
      <c r="B23" s="13">
        <v>7992</v>
      </c>
      <c r="C23" s="13">
        <v>9599</v>
      </c>
      <c r="D23" s="13">
        <v>9446</v>
      </c>
      <c r="E23" s="13">
        <v>6039</v>
      </c>
      <c r="F23" s="13">
        <v>8099</v>
      </c>
      <c r="G23" s="13">
        <v>13861</v>
      </c>
      <c r="H23" s="13">
        <v>8543</v>
      </c>
      <c r="I23" s="13">
        <v>1753</v>
      </c>
      <c r="J23" s="13">
        <v>2992</v>
      </c>
      <c r="K23" s="11">
        <f t="shared" si="4"/>
        <v>68324</v>
      </c>
    </row>
    <row r="24" spans="1:11" ht="17.25" customHeight="1">
      <c r="A24" s="16" t="s">
        <v>27</v>
      </c>
      <c r="B24" s="13">
        <v>63819</v>
      </c>
      <c r="C24" s="13">
        <v>96265</v>
      </c>
      <c r="D24" s="13">
        <v>113154</v>
      </c>
      <c r="E24" s="13">
        <v>67638</v>
      </c>
      <c r="F24" s="13">
        <v>82062</v>
      </c>
      <c r="G24" s="13">
        <v>100241</v>
      </c>
      <c r="H24" s="13">
        <v>49403</v>
      </c>
      <c r="I24" s="13">
        <v>20546</v>
      </c>
      <c r="J24" s="13">
        <v>49970</v>
      </c>
      <c r="K24" s="11">
        <f t="shared" si="4"/>
        <v>643098</v>
      </c>
    </row>
    <row r="25" spans="1:12" ht="17.25" customHeight="1">
      <c r="A25" s="12" t="s">
        <v>28</v>
      </c>
      <c r="B25" s="13">
        <v>40844</v>
      </c>
      <c r="C25" s="13">
        <v>61610</v>
      </c>
      <c r="D25" s="13">
        <v>72419</v>
      </c>
      <c r="E25" s="13">
        <v>43288</v>
      </c>
      <c r="F25" s="13">
        <v>52520</v>
      </c>
      <c r="G25" s="13">
        <v>64154</v>
      </c>
      <c r="H25" s="13">
        <v>31618</v>
      </c>
      <c r="I25" s="13">
        <v>13149</v>
      </c>
      <c r="J25" s="13">
        <v>31981</v>
      </c>
      <c r="K25" s="11">
        <f t="shared" si="4"/>
        <v>411583</v>
      </c>
      <c r="L25" s="52"/>
    </row>
    <row r="26" spans="1:12" ht="17.25" customHeight="1">
      <c r="A26" s="12" t="s">
        <v>29</v>
      </c>
      <c r="B26" s="13">
        <v>22975</v>
      </c>
      <c r="C26" s="13">
        <v>34655</v>
      </c>
      <c r="D26" s="13">
        <v>40735</v>
      </c>
      <c r="E26" s="13">
        <v>24350</v>
      </c>
      <c r="F26" s="13">
        <v>29542</v>
      </c>
      <c r="G26" s="13">
        <v>36087</v>
      </c>
      <c r="H26" s="13">
        <v>17785</v>
      </c>
      <c r="I26" s="13">
        <v>7397</v>
      </c>
      <c r="J26" s="13">
        <v>17989</v>
      </c>
      <c r="K26" s="11">
        <f t="shared" si="4"/>
        <v>231515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8470</v>
      </c>
      <c r="I27" s="11">
        <v>0</v>
      </c>
      <c r="J27" s="11">
        <v>0</v>
      </c>
      <c r="K27" s="11">
        <f t="shared" si="4"/>
        <v>8470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6842.41</v>
      </c>
      <c r="I35" s="19">
        <v>0</v>
      </c>
      <c r="J35" s="19">
        <v>0</v>
      </c>
      <c r="K35" s="23">
        <f>SUM(B35:J35)</f>
        <v>6842.41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1720608.13</v>
      </c>
      <c r="C47" s="22">
        <f aca="true" t="shared" si="11" ref="C47:H47">+C48+C57</f>
        <v>2483341.64</v>
      </c>
      <c r="D47" s="22">
        <f t="shared" si="11"/>
        <v>2914264.38</v>
      </c>
      <c r="E47" s="22">
        <f t="shared" si="11"/>
        <v>1655456.3199999998</v>
      </c>
      <c r="F47" s="22">
        <f t="shared" si="11"/>
        <v>2175757.5100000002</v>
      </c>
      <c r="G47" s="22">
        <f t="shared" si="11"/>
        <v>3080187.81</v>
      </c>
      <c r="H47" s="22">
        <f t="shared" si="11"/>
        <v>1656965.66</v>
      </c>
      <c r="I47" s="22">
        <f>+I48+I57</f>
        <v>644496.82</v>
      </c>
      <c r="J47" s="22">
        <f>+J48+J57</f>
        <v>991558.29</v>
      </c>
      <c r="K47" s="22">
        <f>SUM(B47:J47)</f>
        <v>17322636.56</v>
      </c>
    </row>
    <row r="48" spans="1:11" ht="17.25" customHeight="1">
      <c r="A48" s="16" t="s">
        <v>115</v>
      </c>
      <c r="B48" s="23">
        <f>SUM(B49:B56)</f>
        <v>1703299.0999999999</v>
      </c>
      <c r="C48" s="23">
        <f aca="true" t="shared" si="12" ref="C48:J48">SUM(C49:C56)</f>
        <v>2461390.96</v>
      </c>
      <c r="D48" s="23">
        <f t="shared" si="12"/>
        <v>2889032.15</v>
      </c>
      <c r="E48" s="23">
        <f t="shared" si="12"/>
        <v>1634568.4</v>
      </c>
      <c r="F48" s="23">
        <f t="shared" si="12"/>
        <v>2153941.37</v>
      </c>
      <c r="G48" s="23">
        <f t="shared" si="12"/>
        <v>3052619.42</v>
      </c>
      <c r="H48" s="23">
        <f t="shared" si="12"/>
        <v>1638372.3599999999</v>
      </c>
      <c r="I48" s="23">
        <f t="shared" si="12"/>
        <v>644496.82</v>
      </c>
      <c r="J48" s="23">
        <f t="shared" si="12"/>
        <v>978649</v>
      </c>
      <c r="K48" s="23">
        <f aca="true" t="shared" si="13" ref="K48:K57">SUM(B48:J48)</f>
        <v>17156369.58</v>
      </c>
    </row>
    <row r="49" spans="1:11" ht="17.25" customHeight="1">
      <c r="A49" s="34" t="s">
        <v>46</v>
      </c>
      <c r="B49" s="23">
        <f aca="true" t="shared" si="14" ref="B49:H49">ROUND(B30*B7,2)</f>
        <v>1702376.72</v>
      </c>
      <c r="C49" s="23">
        <f t="shared" si="14"/>
        <v>2454260.26</v>
      </c>
      <c r="D49" s="23">
        <f t="shared" si="14"/>
        <v>2887031.96</v>
      </c>
      <c r="E49" s="23">
        <f t="shared" si="14"/>
        <v>1633780.66</v>
      </c>
      <c r="F49" s="23">
        <f t="shared" si="14"/>
        <v>2152360.63</v>
      </c>
      <c r="G49" s="23">
        <f t="shared" si="14"/>
        <v>3050248.23</v>
      </c>
      <c r="H49" s="23">
        <f t="shared" si="14"/>
        <v>1630596.67</v>
      </c>
      <c r="I49" s="23">
        <f>ROUND(I30*I7,2)</f>
        <v>643431.1</v>
      </c>
      <c r="J49" s="23">
        <f>ROUND(J30*J7,2)</f>
        <v>976431.96</v>
      </c>
      <c r="K49" s="23">
        <f t="shared" si="13"/>
        <v>17130518.19</v>
      </c>
    </row>
    <row r="50" spans="1:11" ht="17.25" customHeight="1">
      <c r="A50" s="34" t="s">
        <v>47</v>
      </c>
      <c r="B50" s="19">
        <v>0</v>
      </c>
      <c r="C50" s="23">
        <f>ROUND(C31*C7,2)</f>
        <v>5455.36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5455.36</v>
      </c>
    </row>
    <row r="51" spans="1:11" ht="17.25" customHeight="1">
      <c r="A51" s="68" t="s">
        <v>108</v>
      </c>
      <c r="B51" s="69">
        <f aca="true" t="shared" si="15" ref="B51:H51">ROUND(B32*B7,2)</f>
        <v>-3169.3</v>
      </c>
      <c r="C51" s="69">
        <f t="shared" si="15"/>
        <v>-4098.38</v>
      </c>
      <c r="D51" s="69">
        <f t="shared" si="15"/>
        <v>-4359.89</v>
      </c>
      <c r="E51" s="69">
        <f t="shared" si="15"/>
        <v>-2657.66</v>
      </c>
      <c r="F51" s="69">
        <f t="shared" si="15"/>
        <v>-3700.78</v>
      </c>
      <c r="G51" s="69">
        <f t="shared" si="15"/>
        <v>-5058.89</v>
      </c>
      <c r="H51" s="69">
        <f t="shared" si="15"/>
        <v>-2781.76</v>
      </c>
      <c r="I51" s="19">
        <v>0</v>
      </c>
      <c r="J51" s="19">
        <v>0</v>
      </c>
      <c r="K51" s="69">
        <f>SUM(B51:J51)</f>
        <v>-25826.659999999996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6842.41</v>
      </c>
      <c r="I53" s="31">
        <f>+I35</f>
        <v>0</v>
      </c>
      <c r="J53" s="31">
        <f>+J35</f>
        <v>0</v>
      </c>
      <c r="K53" s="23">
        <f t="shared" si="13"/>
        <v>6842.41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17309.03</v>
      </c>
      <c r="C57" s="36">
        <v>21950.68</v>
      </c>
      <c r="D57" s="36">
        <v>25232.23</v>
      </c>
      <c r="E57" s="36">
        <v>20887.92</v>
      </c>
      <c r="F57" s="36">
        <v>21816.14</v>
      </c>
      <c r="G57" s="36">
        <v>27568.39</v>
      </c>
      <c r="H57" s="36">
        <v>18593.3</v>
      </c>
      <c r="I57" s="19">
        <v>0</v>
      </c>
      <c r="J57" s="36">
        <v>12909.29</v>
      </c>
      <c r="K57" s="36">
        <f t="shared" si="13"/>
        <v>166266.98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-246133.65</v>
      </c>
      <c r="C61" s="35">
        <f t="shared" si="16"/>
        <v>-255455.69</v>
      </c>
      <c r="D61" s="35">
        <f t="shared" si="16"/>
        <v>-252122.83</v>
      </c>
      <c r="E61" s="35">
        <f t="shared" si="16"/>
        <v>-317038.47</v>
      </c>
      <c r="F61" s="35">
        <f t="shared" si="16"/>
        <v>-277537.16</v>
      </c>
      <c r="G61" s="35">
        <f t="shared" si="16"/>
        <v>-325786.08999999997</v>
      </c>
      <c r="H61" s="35">
        <f t="shared" si="16"/>
        <v>-210132.47</v>
      </c>
      <c r="I61" s="35">
        <f t="shared" si="16"/>
        <v>-96430.73</v>
      </c>
      <c r="J61" s="35">
        <f t="shared" si="16"/>
        <v>-95770.59</v>
      </c>
      <c r="K61" s="35">
        <f>SUM(B61:J61)</f>
        <v>-2076407.6799999997</v>
      </c>
    </row>
    <row r="62" spans="1:11" ht="18.75" customHeight="1">
      <c r="A62" s="16" t="s">
        <v>77</v>
      </c>
      <c r="B62" s="35">
        <f aca="true" t="shared" si="17" ref="B62:J62">B63+B64+B65+B66+B67+B68</f>
        <v>-232024.59</v>
      </c>
      <c r="C62" s="35">
        <f t="shared" si="17"/>
        <v>-234859.78</v>
      </c>
      <c r="D62" s="35">
        <f t="shared" si="17"/>
        <v>-231681.37</v>
      </c>
      <c r="E62" s="35">
        <f t="shared" si="17"/>
        <v>-289720.18</v>
      </c>
      <c r="F62" s="35">
        <f t="shared" si="17"/>
        <v>-258497.53</v>
      </c>
      <c r="G62" s="35">
        <f t="shared" si="17"/>
        <v>-297341.24</v>
      </c>
      <c r="H62" s="35">
        <f t="shared" si="17"/>
        <v>-196210</v>
      </c>
      <c r="I62" s="35">
        <f t="shared" si="17"/>
        <v>-36295</v>
      </c>
      <c r="J62" s="35">
        <f t="shared" si="17"/>
        <v>-67931.5</v>
      </c>
      <c r="K62" s="35">
        <f aca="true" t="shared" si="18" ref="K62:K98">SUM(B62:J62)</f>
        <v>-1844561.19</v>
      </c>
    </row>
    <row r="63" spans="1:11" ht="18.75" customHeight="1">
      <c r="A63" s="12" t="s">
        <v>78</v>
      </c>
      <c r="B63" s="35">
        <f>-ROUND(B9*$D$3,2)</f>
        <v>-157668</v>
      </c>
      <c r="C63" s="35">
        <f aca="true" t="shared" si="19" ref="C63:J63">-ROUND(C9*$D$3,2)</f>
        <v>-223569.5</v>
      </c>
      <c r="D63" s="35">
        <f t="shared" si="19"/>
        <v>-192272.5</v>
      </c>
      <c r="E63" s="35">
        <f t="shared" si="19"/>
        <v>-146762</v>
      </c>
      <c r="F63" s="35">
        <f t="shared" si="19"/>
        <v>-167093.5</v>
      </c>
      <c r="G63" s="35">
        <f t="shared" si="19"/>
        <v>-219124.5</v>
      </c>
      <c r="H63" s="35">
        <f t="shared" si="19"/>
        <v>-194285</v>
      </c>
      <c r="I63" s="35">
        <f t="shared" si="19"/>
        <v>-36295</v>
      </c>
      <c r="J63" s="35">
        <f t="shared" si="19"/>
        <v>-67931.5</v>
      </c>
      <c r="K63" s="35">
        <f t="shared" si="18"/>
        <v>-1405001.5</v>
      </c>
    </row>
    <row r="64" spans="1:11" ht="18.75" customHeight="1">
      <c r="A64" s="12" t="s">
        <v>54</v>
      </c>
      <c r="B64" s="19">
        <v>143.5</v>
      </c>
      <c r="C64" s="19">
        <v>0</v>
      </c>
      <c r="D64" s="19">
        <v>206.5</v>
      </c>
      <c r="E64" s="19">
        <v>276.5</v>
      </c>
      <c r="F64" s="19">
        <v>280</v>
      </c>
      <c r="G64" s="19">
        <v>591.5</v>
      </c>
      <c r="H64" s="19">
        <v>0</v>
      </c>
      <c r="I64" s="19">
        <v>0</v>
      </c>
      <c r="J64" s="19">
        <v>0</v>
      </c>
      <c r="K64" s="19">
        <f t="shared" si="18"/>
        <v>1498</v>
      </c>
    </row>
    <row r="65" spans="1:11" ht="18.75" customHeight="1">
      <c r="A65" s="12" t="s">
        <v>102</v>
      </c>
      <c r="B65" s="35">
        <v>-661.5</v>
      </c>
      <c r="C65" s="35">
        <v>-269.5</v>
      </c>
      <c r="D65" s="35">
        <v>-644</v>
      </c>
      <c r="E65" s="35">
        <v>-1228.5</v>
      </c>
      <c r="F65" s="35">
        <v>-525</v>
      </c>
      <c r="G65" s="35">
        <v>-413</v>
      </c>
      <c r="H65" s="19">
        <v>-175</v>
      </c>
      <c r="I65" s="19">
        <v>0</v>
      </c>
      <c r="J65" s="19">
        <v>0</v>
      </c>
      <c r="K65" s="35">
        <f t="shared" si="18"/>
        <v>-3916.5</v>
      </c>
    </row>
    <row r="66" spans="1:11" ht="18.75" customHeight="1">
      <c r="A66" s="12" t="s">
        <v>109</v>
      </c>
      <c r="B66" s="35">
        <v>-808.5</v>
      </c>
      <c r="C66" s="35">
        <v>-581</v>
      </c>
      <c r="D66" s="35">
        <v>-416.5</v>
      </c>
      <c r="E66" s="35">
        <v>-906.5</v>
      </c>
      <c r="F66" s="35">
        <v>-171.5</v>
      </c>
      <c r="G66" s="35">
        <v>-220.5</v>
      </c>
      <c r="H66" s="19">
        <v>0</v>
      </c>
      <c r="I66" s="19">
        <v>0</v>
      </c>
      <c r="J66" s="19">
        <v>0</v>
      </c>
      <c r="K66" s="35">
        <f t="shared" si="18"/>
        <v>-3104.5</v>
      </c>
    </row>
    <row r="67" spans="1:11" ht="18.75" customHeight="1">
      <c r="A67" s="12" t="s">
        <v>55</v>
      </c>
      <c r="B67" s="47">
        <v>-72985.09</v>
      </c>
      <c r="C67" s="47">
        <v>-10439.78</v>
      </c>
      <c r="D67" s="47">
        <v>-38554.87</v>
      </c>
      <c r="E67" s="47">
        <v>-141054.68</v>
      </c>
      <c r="F67" s="47">
        <v>-90987.53</v>
      </c>
      <c r="G67" s="47">
        <v>-78174.74</v>
      </c>
      <c r="H67" s="19">
        <v>-1750</v>
      </c>
      <c r="I67" s="19">
        <v>0</v>
      </c>
      <c r="J67" s="19">
        <v>0</v>
      </c>
      <c r="K67" s="35">
        <f t="shared" si="18"/>
        <v>-433946.68999999994</v>
      </c>
    </row>
    <row r="68" spans="1:11" ht="18.75" customHeight="1">
      <c r="A68" s="12" t="s">
        <v>56</v>
      </c>
      <c r="B68" s="19">
        <v>-45</v>
      </c>
      <c r="C68" s="19">
        <v>0</v>
      </c>
      <c r="D68" s="47">
        <v>0</v>
      </c>
      <c r="E68" s="47">
        <v>-45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-90</v>
      </c>
    </row>
    <row r="69" spans="1:11" ht="18.75" customHeight="1">
      <c r="A69" s="12" t="s">
        <v>82</v>
      </c>
      <c r="B69" s="35">
        <f>SUM(B70:B96)</f>
        <v>-14109.06</v>
      </c>
      <c r="C69" s="35">
        <f aca="true" t="shared" si="20" ref="C69:J69">SUM(C70:C96)</f>
        <v>-20595.91</v>
      </c>
      <c r="D69" s="35">
        <f t="shared" si="20"/>
        <v>-20441.46</v>
      </c>
      <c r="E69" s="35">
        <f t="shared" si="20"/>
        <v>-27318.29</v>
      </c>
      <c r="F69" s="35">
        <f t="shared" si="20"/>
        <v>-19039.63</v>
      </c>
      <c r="G69" s="35">
        <f t="shared" si="20"/>
        <v>-28444.85</v>
      </c>
      <c r="H69" s="35">
        <f t="shared" si="20"/>
        <v>-13922.47</v>
      </c>
      <c r="I69" s="35">
        <f t="shared" si="20"/>
        <v>-60135.729999999996</v>
      </c>
      <c r="J69" s="35">
        <f t="shared" si="20"/>
        <v>-27839.09</v>
      </c>
      <c r="K69" s="35">
        <f t="shared" si="18"/>
        <v>-231846.49000000002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48">
        <f t="shared" si="18"/>
        <v>-143530.62000000002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-13740.29</v>
      </c>
      <c r="F93" s="19">
        <v>0</v>
      </c>
      <c r="G93" s="19">
        <v>0</v>
      </c>
      <c r="H93" s="19">
        <v>0</v>
      </c>
      <c r="I93" s="48">
        <v>-8120.66</v>
      </c>
      <c r="J93" s="48">
        <v>-17748.89</v>
      </c>
      <c r="K93" s="48">
        <f t="shared" si="18"/>
        <v>-39609.84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1474474.4799999997</v>
      </c>
      <c r="C101" s="24">
        <f t="shared" si="21"/>
        <v>2227885.95</v>
      </c>
      <c r="D101" s="24">
        <f t="shared" si="21"/>
        <v>2662141.55</v>
      </c>
      <c r="E101" s="24">
        <f t="shared" si="21"/>
        <v>1338417.8499999999</v>
      </c>
      <c r="F101" s="24">
        <f t="shared" si="21"/>
        <v>1898220.35</v>
      </c>
      <c r="G101" s="24">
        <f t="shared" si="21"/>
        <v>2754401.7199999997</v>
      </c>
      <c r="H101" s="24">
        <f t="shared" si="21"/>
        <v>1446833.19</v>
      </c>
      <c r="I101" s="24">
        <f>+I102+I103</f>
        <v>548066.09</v>
      </c>
      <c r="J101" s="24">
        <f>+J102+J103</f>
        <v>895787.7000000001</v>
      </c>
      <c r="K101" s="48">
        <f>SUM(B101:J101)</f>
        <v>15246228.879999997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1457165.4499999997</v>
      </c>
      <c r="C102" s="24">
        <f t="shared" si="22"/>
        <v>2205935.27</v>
      </c>
      <c r="D102" s="24">
        <f t="shared" si="22"/>
        <v>2636909.32</v>
      </c>
      <c r="E102" s="24">
        <f t="shared" si="22"/>
        <v>1317529.93</v>
      </c>
      <c r="F102" s="24">
        <f t="shared" si="22"/>
        <v>1876404.2100000002</v>
      </c>
      <c r="G102" s="24">
        <f t="shared" si="22"/>
        <v>2726833.3299999996</v>
      </c>
      <c r="H102" s="24">
        <f t="shared" si="22"/>
        <v>1428239.89</v>
      </c>
      <c r="I102" s="24">
        <f t="shared" si="22"/>
        <v>548066.09</v>
      </c>
      <c r="J102" s="24">
        <f t="shared" si="22"/>
        <v>882878.41</v>
      </c>
      <c r="K102" s="48">
        <f>SUM(B102:J102)</f>
        <v>15079961.9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17309.03</v>
      </c>
      <c r="C103" s="24">
        <f t="shared" si="23"/>
        <v>21950.68</v>
      </c>
      <c r="D103" s="24">
        <f t="shared" si="23"/>
        <v>25232.23</v>
      </c>
      <c r="E103" s="24">
        <f t="shared" si="23"/>
        <v>20887.92</v>
      </c>
      <c r="F103" s="24">
        <f t="shared" si="23"/>
        <v>21816.14</v>
      </c>
      <c r="G103" s="24">
        <f t="shared" si="23"/>
        <v>27568.39</v>
      </c>
      <c r="H103" s="24">
        <f t="shared" si="23"/>
        <v>18593.3</v>
      </c>
      <c r="I103" s="19">
        <f t="shared" si="23"/>
        <v>0</v>
      </c>
      <c r="J103" s="24">
        <f t="shared" si="23"/>
        <v>12909.29</v>
      </c>
      <c r="K103" s="48">
        <f>SUM(B103:J103)</f>
        <v>166266.98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15246228.879999997</v>
      </c>
      <c r="L109" s="54"/>
    </row>
    <row r="110" spans="1:11" ht="18.75" customHeight="1">
      <c r="A110" s="26" t="s">
        <v>73</v>
      </c>
      <c r="B110" s="27">
        <v>191317.56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191317.56</v>
      </c>
    </row>
    <row r="111" spans="1:11" ht="18.75" customHeight="1">
      <c r="A111" s="26" t="s">
        <v>74</v>
      </c>
      <c r="B111" s="27">
        <v>1283156.92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1283156.92</v>
      </c>
    </row>
    <row r="112" spans="1:11" ht="18.75" customHeight="1">
      <c r="A112" s="26" t="s">
        <v>75</v>
      </c>
      <c r="B112" s="40">
        <v>0</v>
      </c>
      <c r="C112" s="27">
        <f>+C101</f>
        <v>2227885.95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2227885.95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2662141.55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2662141.55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1338417.8499999999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1338417.8499999999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359405.19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359405.19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679176.62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679176.62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94816.19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94816.19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764822.36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764822.36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814929.19</v>
      </c>
      <c r="H119" s="40">
        <v>0</v>
      </c>
      <c r="I119" s="40">
        <v>0</v>
      </c>
      <c r="J119" s="40">
        <v>0</v>
      </c>
      <c r="K119" s="41">
        <f t="shared" si="24"/>
        <v>814929.19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63021.69</v>
      </c>
      <c r="H120" s="40">
        <v>0</v>
      </c>
      <c r="I120" s="40">
        <v>0</v>
      </c>
      <c r="J120" s="40">
        <v>0</v>
      </c>
      <c r="K120" s="41">
        <f t="shared" si="24"/>
        <v>63021.69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435133.09</v>
      </c>
      <c r="H121" s="40">
        <v>0</v>
      </c>
      <c r="I121" s="40">
        <v>0</v>
      </c>
      <c r="J121" s="40">
        <v>0</v>
      </c>
      <c r="K121" s="41">
        <f t="shared" si="24"/>
        <v>435133.09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378393.66</v>
      </c>
      <c r="H122" s="40">
        <v>0</v>
      </c>
      <c r="I122" s="40">
        <v>0</v>
      </c>
      <c r="J122" s="40">
        <v>0</v>
      </c>
      <c r="K122" s="41">
        <f t="shared" si="24"/>
        <v>378393.66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1062924.08</v>
      </c>
      <c r="H123" s="40">
        <v>0</v>
      </c>
      <c r="I123" s="40">
        <v>0</v>
      </c>
      <c r="J123" s="40">
        <v>0</v>
      </c>
      <c r="K123" s="41">
        <f t="shared" si="24"/>
        <v>1062924.08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529712.01</v>
      </c>
      <c r="I124" s="40">
        <v>0</v>
      </c>
      <c r="J124" s="40">
        <v>0</v>
      </c>
      <c r="K124" s="41">
        <f t="shared" si="24"/>
        <v>529712.01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917121.18</v>
      </c>
      <c r="I125" s="40">
        <v>0</v>
      </c>
      <c r="J125" s="40">
        <v>0</v>
      </c>
      <c r="K125" s="41">
        <f t="shared" si="24"/>
        <v>917121.18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548066.09</v>
      </c>
      <c r="J126" s="40">
        <v>0</v>
      </c>
      <c r="K126" s="41">
        <f t="shared" si="24"/>
        <v>548066.09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895787.7</v>
      </c>
      <c r="K127" s="44">
        <f t="shared" si="24"/>
        <v>895787.7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2015-10-14T18:48:05Z</dcterms:modified>
  <cp:category/>
  <cp:version/>
  <cp:contentType/>
  <cp:contentStatus/>
</cp:coreProperties>
</file>