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<sst xmlns="http://schemas.openxmlformats.org/spreadsheetml/2006/main" count="131" uniqueCount="131">
  <si>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</si>
  <si>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</si>
  <si>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</si>
  <si>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</si>
  <si>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</si>
  <si>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</si>
  <si>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</si>
  <si>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</si>
  <si>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</si>
  <si>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</si>
  <si>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</si>
  <si>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</si>
  <si>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</si>
  <si>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</si>
  <si>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</si>
  <si>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</si>
  <si>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</si>
  <si>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</si>
  <si>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</si>
  <si>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</si>
  <si>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</si>
  <si>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</si>
  <si>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</si>
  <si>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</si>
  <si>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</si>
  <si>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</si>
  <si>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</si>
  <si>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</si>
  <si>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</si>
  <si>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</si>
  <si>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</si>
  <si>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</si>
  <si>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</si>
  <si>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</si>
  <si>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</si>
  <si>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</si>
  <si>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</si>
  <si>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</si>
  <si>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</si>
  <si>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</si>
  <si>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</si>
  <si>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</si>
  <si>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</si>
  <si>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</si>
  <si>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</si>
  <si>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</si>
  <si>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</si>
  <si>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</si>
  <si>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</si>
  <si>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</si>
  <si>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</si>
  <si>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</si>
  <si>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</si>
  <si>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</si>
  <si>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</si>
  <si>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</si>
  <si>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</si>
  <si>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</si>
  <si>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</si>
  <si>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</si>
  <si>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</si>
  <si>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</si>
  <si>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</si>
  <si>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</si>
  <si>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</si>
  <si>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</si>
  <si>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</si>
  <si>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</si>
  <si>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</si>
  <si>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</si>
  <si>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</si>
  <si>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</si>
  <si>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</si>
  <si>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</si>
  <si>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</si>
  <si>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</si>
  <si>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</si>
  <si>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</si>
  <si>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</si>
  <si>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</si>
  <si>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</si>
  <si>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</si>
  <si>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</si>
  <si>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</si>
  <si>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</si>
  <si>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</si>
  <si>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</si>
  <si>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</si>
  <si>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</si>
  <si>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</si>
  <si>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</si>
  <si>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</si>
  <si>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</si>
  <si>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</si>
  <si>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</si>
  <si>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</si>
  <si>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</si>
  <si>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</si>
  <si>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</si>
  <si>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</si>
  <si>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</si>
  <si>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</si>
  <si>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</si>
  <si>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</si>
  <si>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</si>
  <si>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</si>
  <si>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</si>
  <si>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</si>
  <si>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</si>
  <si>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</si>
  <si>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</si>
  <si>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</si>
  <si>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</si>
  <si>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</si>
  <si>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</si>
  <si>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</si>
  <si>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</si>
  <si>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</si>
  <si>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</si>
  <si>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</si>
  <si>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</si>
  <si>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</si>
  <si>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</si>
  <si>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</si>
  <si>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</si>
  <si>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</si>
  <si>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</si>
  <si>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</si>
  <si>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</si>
  <si>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</si>
  <si>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06/10/15 - VENCIMENTO 14/10/15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</si>
</sst>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649449</v>
      </c>
      <c r="C7" s="9">
        <f t="shared" si="0"/>
        <v>823624</v>
      </c>
      <c r="D7" s="9">
        <f t="shared" si="0"/>
        <v>859762</v>
      </c>
      <c r="E7" s="9">
        <f t="shared" si="0"/>
        <v>572044</v>
      </c>
      <c r="F7" s="9">
        <f t="shared" si="0"/>
        <v>779313</v>
      </c>
      <c r="G7" s="9">
        <f t="shared" si="0"/>
        <v>1277408</v>
      </c>
      <c r="H7" s="9">
        <f t="shared" si="0"/>
        <v>596127</v>
      </c>
      <c r="I7" s="9">
        <f t="shared" si="0"/>
        <v>130962</v>
      </c>
      <c r="J7" s="9">
        <f t="shared" si="0"/>
        <v>333951</v>
      </c>
      <c r="K7" s="9">
        <f t="shared" si="0"/>
        <v>6022640</v>
      </c>
      <c r="L7" s="52"/>
    </row>
    <row r="8" spans="1:11" ht="17.25" customHeight="1">
      <c r="A8" s="10" t="s">
        <v>101</v>
      </c>
      <c r="B8" s="11">
        <f>B9+B12+B16</f>
        <v>394771</v>
      </c>
      <c r="C8" s="11">
        <f aca="true" t="shared" si="1" ref="C8:J8">C9+C12+C16</f>
        <v>516483</v>
      </c>
      <c r="D8" s="11">
        <f t="shared" si="1"/>
        <v>505242</v>
      </c>
      <c r="E8" s="11">
        <f t="shared" si="1"/>
        <v>350145</v>
      </c>
      <c r="F8" s="11">
        <f t="shared" si="1"/>
        <v>458284</v>
      </c>
      <c r="G8" s="11">
        <f t="shared" si="1"/>
        <v>735593</v>
      </c>
      <c r="H8" s="11">
        <f t="shared" si="1"/>
        <v>380504</v>
      </c>
      <c r="I8" s="11">
        <f t="shared" si="1"/>
        <v>73410</v>
      </c>
      <c r="J8" s="11">
        <f t="shared" si="1"/>
        <v>197058</v>
      </c>
      <c r="K8" s="11">
        <f>SUM(B8:J8)</f>
        <v>3611490</v>
      </c>
    </row>
    <row r="9" spans="1:11" ht="17.25" customHeight="1">
      <c r="A9" s="15" t="s">
        <v>17</v>
      </c>
      <c r="B9" s="13">
        <f>+B10+B11</f>
        <v>45742</v>
      </c>
      <c r="C9" s="13">
        <f aca="true" t="shared" si="2" ref="C9:J9">+C10+C11</f>
        <v>64397</v>
      </c>
      <c r="D9" s="13">
        <f t="shared" si="2"/>
        <v>55652</v>
      </c>
      <c r="E9" s="13">
        <f t="shared" si="2"/>
        <v>43029</v>
      </c>
      <c r="F9" s="13">
        <f t="shared" si="2"/>
        <v>49155</v>
      </c>
      <c r="G9" s="13">
        <f t="shared" si="2"/>
        <v>63282</v>
      </c>
      <c r="H9" s="13">
        <f t="shared" si="2"/>
        <v>56628</v>
      </c>
      <c r="I9" s="13">
        <f t="shared" si="2"/>
        <v>10239</v>
      </c>
      <c r="J9" s="13">
        <f t="shared" si="2"/>
        <v>19645</v>
      </c>
      <c r="K9" s="11">
        <f>SUM(B9:J9)</f>
        <v>407769</v>
      </c>
    </row>
    <row r="10" spans="1:11" ht="17.25" customHeight="1">
      <c r="A10" s="29" t="s">
        <v>18</v>
      </c>
      <c r="B10" s="13">
        <v>45742</v>
      </c>
      <c r="C10" s="13">
        <v>64397</v>
      </c>
      <c r="D10" s="13">
        <v>55652</v>
      </c>
      <c r="E10" s="13">
        <v>43029</v>
      </c>
      <c r="F10" s="13">
        <v>49155</v>
      </c>
      <c r="G10" s="13">
        <v>63282</v>
      </c>
      <c r="H10" s="13">
        <v>56628</v>
      </c>
      <c r="I10" s="13">
        <v>10239</v>
      </c>
      <c r="J10" s="13">
        <v>19645</v>
      </c>
      <c r="K10" s="11">
        <f>SUM(B10:J10)</f>
        <v>407769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269322</v>
      </c>
      <c r="C12" s="17">
        <f t="shared" si="3"/>
        <v>351010</v>
      </c>
      <c r="D12" s="17">
        <f t="shared" si="3"/>
        <v>348798</v>
      </c>
      <c r="E12" s="17">
        <f t="shared" si="3"/>
        <v>244041</v>
      </c>
      <c r="F12" s="17">
        <f t="shared" si="3"/>
        <v>321406</v>
      </c>
      <c r="G12" s="17">
        <f t="shared" si="3"/>
        <v>537911</v>
      </c>
      <c r="H12" s="17">
        <f t="shared" si="3"/>
        <v>261231</v>
      </c>
      <c r="I12" s="17">
        <f t="shared" si="3"/>
        <v>48106</v>
      </c>
      <c r="J12" s="17">
        <f t="shared" si="3"/>
        <v>134249</v>
      </c>
      <c r="K12" s="11">
        <f aca="true" t="shared" si="4" ref="K12:K27">SUM(B12:J12)</f>
        <v>2516074</v>
      </c>
    </row>
    <row r="13" spans="1:13" ht="17.25" customHeight="1">
      <c r="A13" s="14" t="s">
        <v>20</v>
      </c>
      <c r="B13" s="13">
        <v>122997</v>
      </c>
      <c r="C13" s="13">
        <v>170441</v>
      </c>
      <c r="D13" s="13">
        <v>175061</v>
      </c>
      <c r="E13" s="13">
        <v>118790</v>
      </c>
      <c r="F13" s="13">
        <v>155462</v>
      </c>
      <c r="G13" s="13">
        <v>247419</v>
      </c>
      <c r="H13" s="13">
        <v>114969</v>
      </c>
      <c r="I13" s="13">
        <v>25410</v>
      </c>
      <c r="J13" s="13">
        <v>67663</v>
      </c>
      <c r="K13" s="11">
        <f t="shared" si="4"/>
        <v>1198212</v>
      </c>
      <c r="L13" s="52"/>
      <c r="M13" s="53"/>
    </row>
    <row r="14" spans="1:12" ht="17.25" customHeight="1">
      <c r="A14" s="14" t="s">
        <v>21</v>
      </c>
      <c r="B14" s="13">
        <v>130294</v>
      </c>
      <c r="C14" s="13">
        <v>156616</v>
      </c>
      <c r="D14" s="13">
        <v>153991</v>
      </c>
      <c r="E14" s="13">
        <v>110273</v>
      </c>
      <c r="F14" s="13">
        <v>149147</v>
      </c>
      <c r="G14" s="13">
        <v>265519</v>
      </c>
      <c r="H14" s="13">
        <v>122984</v>
      </c>
      <c r="I14" s="13">
        <v>18744</v>
      </c>
      <c r="J14" s="13">
        <v>60291</v>
      </c>
      <c r="K14" s="11">
        <f t="shared" si="4"/>
        <v>1167859</v>
      </c>
      <c r="L14" s="52"/>
    </row>
    <row r="15" spans="1:11" ht="17.25" customHeight="1">
      <c r="A15" s="14" t="s">
        <v>22</v>
      </c>
      <c r="B15" s="13">
        <v>16031</v>
      </c>
      <c r="C15" s="13">
        <v>23953</v>
      </c>
      <c r="D15" s="13">
        <v>19746</v>
      </c>
      <c r="E15" s="13">
        <v>14978</v>
      </c>
      <c r="F15" s="13">
        <v>16797</v>
      </c>
      <c r="G15" s="13">
        <v>24973</v>
      </c>
      <c r="H15" s="13">
        <v>23278</v>
      </c>
      <c r="I15" s="13">
        <v>3952</v>
      </c>
      <c r="J15" s="13">
        <v>6295</v>
      </c>
      <c r="K15" s="11">
        <f t="shared" si="4"/>
        <v>150003</v>
      </c>
    </row>
    <row r="16" spans="1:11" ht="17.25" customHeight="1">
      <c r="A16" s="15" t="s">
        <v>97</v>
      </c>
      <c r="B16" s="13">
        <f>B17+B18+B19</f>
        <v>79707</v>
      </c>
      <c r="C16" s="13">
        <f aca="true" t="shared" si="5" ref="C16:J16">C17+C18+C19</f>
        <v>101076</v>
      </c>
      <c r="D16" s="13">
        <f t="shared" si="5"/>
        <v>100792</v>
      </c>
      <c r="E16" s="13">
        <f t="shared" si="5"/>
        <v>63075</v>
      </c>
      <c r="F16" s="13">
        <f t="shared" si="5"/>
        <v>87723</v>
      </c>
      <c r="G16" s="13">
        <f t="shared" si="5"/>
        <v>134400</v>
      </c>
      <c r="H16" s="13">
        <f t="shared" si="5"/>
        <v>62645</v>
      </c>
      <c r="I16" s="13">
        <f t="shared" si="5"/>
        <v>15065</v>
      </c>
      <c r="J16" s="13">
        <f t="shared" si="5"/>
        <v>43164</v>
      </c>
      <c r="K16" s="11">
        <f t="shared" si="4"/>
        <v>687647</v>
      </c>
    </row>
    <row r="17" spans="1:11" ht="17.25" customHeight="1">
      <c r="A17" s="14" t="s">
        <v>98</v>
      </c>
      <c r="B17" s="13">
        <v>12898</v>
      </c>
      <c r="C17" s="13">
        <v>17163</v>
      </c>
      <c r="D17" s="13">
        <v>15874</v>
      </c>
      <c r="E17" s="13">
        <v>11147</v>
      </c>
      <c r="F17" s="13">
        <v>17024</v>
      </c>
      <c r="G17" s="13">
        <v>27566</v>
      </c>
      <c r="H17" s="13">
        <v>12653</v>
      </c>
      <c r="I17" s="13">
        <v>2830</v>
      </c>
      <c r="J17" s="13">
        <v>6237</v>
      </c>
      <c r="K17" s="11">
        <f t="shared" si="4"/>
        <v>123392</v>
      </c>
    </row>
    <row r="18" spans="1:11" ht="17.25" customHeight="1">
      <c r="A18" s="14" t="s">
        <v>99</v>
      </c>
      <c r="B18" s="13">
        <v>4145</v>
      </c>
      <c r="C18" s="13">
        <v>4026</v>
      </c>
      <c r="D18" s="13">
        <v>6046</v>
      </c>
      <c r="E18" s="13">
        <v>3811</v>
      </c>
      <c r="F18" s="13">
        <v>6196</v>
      </c>
      <c r="G18" s="13">
        <v>11121</v>
      </c>
      <c r="H18" s="13">
        <v>3157</v>
      </c>
      <c r="I18" s="13">
        <v>785</v>
      </c>
      <c r="J18" s="13">
        <v>2685</v>
      </c>
      <c r="K18" s="11">
        <f t="shared" si="4"/>
        <v>41972</v>
      </c>
    </row>
    <row r="19" spans="1:11" ht="17.25" customHeight="1">
      <c r="A19" s="14" t="s">
        <v>100</v>
      </c>
      <c r="B19" s="13">
        <v>62664</v>
      </c>
      <c r="C19" s="13">
        <v>79887</v>
      </c>
      <c r="D19" s="13">
        <v>78872</v>
      </c>
      <c r="E19" s="13">
        <v>48117</v>
      </c>
      <c r="F19" s="13">
        <v>64503</v>
      </c>
      <c r="G19" s="13">
        <v>95713</v>
      </c>
      <c r="H19" s="13">
        <v>46835</v>
      </c>
      <c r="I19" s="13">
        <v>11450</v>
      </c>
      <c r="J19" s="13">
        <v>34242</v>
      </c>
      <c r="K19" s="11">
        <f t="shared" si="4"/>
        <v>522283</v>
      </c>
    </row>
    <row r="20" spans="1:11" ht="17.25" customHeight="1">
      <c r="A20" s="16" t="s">
        <v>23</v>
      </c>
      <c r="B20" s="11">
        <f>+B21+B22+B23</f>
        <v>191657</v>
      </c>
      <c r="C20" s="11">
        <f aca="true" t="shared" si="6" ref="C20:J20">+C21+C22+C23</f>
        <v>211747</v>
      </c>
      <c r="D20" s="11">
        <f t="shared" si="6"/>
        <v>242048</v>
      </c>
      <c r="E20" s="11">
        <f t="shared" si="6"/>
        <v>154399</v>
      </c>
      <c r="F20" s="11">
        <f t="shared" si="6"/>
        <v>240246</v>
      </c>
      <c r="G20" s="11">
        <f t="shared" si="6"/>
        <v>441866</v>
      </c>
      <c r="H20" s="11">
        <f t="shared" si="6"/>
        <v>158334</v>
      </c>
      <c r="I20" s="11">
        <f t="shared" si="6"/>
        <v>37574</v>
      </c>
      <c r="J20" s="11">
        <f t="shared" si="6"/>
        <v>88621</v>
      </c>
      <c r="K20" s="11">
        <f t="shared" si="4"/>
        <v>1766492</v>
      </c>
    </row>
    <row r="21" spans="1:12" ht="17.25" customHeight="1">
      <c r="A21" s="12" t="s">
        <v>24</v>
      </c>
      <c r="B21" s="13">
        <v>97946</v>
      </c>
      <c r="C21" s="13">
        <v>118598</v>
      </c>
      <c r="D21" s="13">
        <v>136740</v>
      </c>
      <c r="E21" s="13">
        <v>85716</v>
      </c>
      <c r="F21" s="13">
        <v>131961</v>
      </c>
      <c r="G21" s="13">
        <v>224305</v>
      </c>
      <c r="H21" s="13">
        <v>84888</v>
      </c>
      <c r="I21" s="13">
        <v>22304</v>
      </c>
      <c r="J21" s="13">
        <v>49137</v>
      </c>
      <c r="K21" s="11">
        <f t="shared" si="4"/>
        <v>951595</v>
      </c>
      <c r="L21" s="52"/>
    </row>
    <row r="22" spans="1:12" ht="17.25" customHeight="1">
      <c r="A22" s="12" t="s">
        <v>25</v>
      </c>
      <c r="B22" s="13">
        <v>85744</v>
      </c>
      <c r="C22" s="13">
        <v>83944</v>
      </c>
      <c r="D22" s="13">
        <v>96025</v>
      </c>
      <c r="E22" s="13">
        <v>62996</v>
      </c>
      <c r="F22" s="13">
        <v>100335</v>
      </c>
      <c r="G22" s="13">
        <v>203970</v>
      </c>
      <c r="H22" s="13">
        <v>65048</v>
      </c>
      <c r="I22" s="13">
        <v>13570</v>
      </c>
      <c r="J22" s="13">
        <v>36491</v>
      </c>
      <c r="K22" s="11">
        <f t="shared" si="4"/>
        <v>748123</v>
      </c>
      <c r="L22" s="52"/>
    </row>
    <row r="23" spans="1:11" ht="17.25" customHeight="1">
      <c r="A23" s="12" t="s">
        <v>26</v>
      </c>
      <c r="B23" s="13">
        <v>7967</v>
      </c>
      <c r="C23" s="13">
        <v>9205</v>
      </c>
      <c r="D23" s="13">
        <v>9283</v>
      </c>
      <c r="E23" s="13">
        <v>5687</v>
      </c>
      <c r="F23" s="13">
        <v>7950</v>
      </c>
      <c r="G23" s="13">
        <v>13591</v>
      </c>
      <c r="H23" s="13">
        <v>8398</v>
      </c>
      <c r="I23" s="13">
        <v>1700</v>
      </c>
      <c r="J23" s="13">
        <v>2993</v>
      </c>
      <c r="K23" s="11">
        <f t="shared" si="4"/>
        <v>66774</v>
      </c>
    </row>
    <row r="24" spans="1:11" ht="17.25" customHeight="1">
      <c r="A24" s="16" t="s">
        <v>27</v>
      </c>
      <c r="B24" s="13">
        <v>63021</v>
      </c>
      <c r="C24" s="13">
        <v>95394</v>
      </c>
      <c r="D24" s="13">
        <v>112472</v>
      </c>
      <c r="E24" s="13">
        <v>67500</v>
      </c>
      <c r="F24" s="13">
        <v>80783</v>
      </c>
      <c r="G24" s="13">
        <v>99949</v>
      </c>
      <c r="H24" s="13">
        <v>48690</v>
      </c>
      <c r="I24" s="13">
        <v>19978</v>
      </c>
      <c r="J24" s="13">
        <v>48272</v>
      </c>
      <c r="K24" s="11">
        <f t="shared" si="4"/>
        <v>636059</v>
      </c>
    </row>
    <row r="25" spans="1:12" ht="17.25" customHeight="1">
      <c r="A25" s="12" t="s">
        <v>28</v>
      </c>
      <c r="B25" s="13">
        <v>40333</v>
      </c>
      <c r="C25" s="13">
        <v>61052</v>
      </c>
      <c r="D25" s="13">
        <v>71982</v>
      </c>
      <c r="E25" s="13">
        <v>43200</v>
      </c>
      <c r="F25" s="13">
        <v>51701</v>
      </c>
      <c r="G25" s="13">
        <v>63967</v>
      </c>
      <c r="H25" s="13">
        <v>31162</v>
      </c>
      <c r="I25" s="13">
        <v>12786</v>
      </c>
      <c r="J25" s="13">
        <v>30894</v>
      </c>
      <c r="K25" s="11">
        <f t="shared" si="4"/>
        <v>407077</v>
      </c>
      <c r="L25" s="52"/>
    </row>
    <row r="26" spans="1:12" ht="17.25" customHeight="1">
      <c r="A26" s="12" t="s">
        <v>29</v>
      </c>
      <c r="B26" s="13">
        <v>22688</v>
      </c>
      <c r="C26" s="13">
        <v>34342</v>
      </c>
      <c r="D26" s="13">
        <v>40490</v>
      </c>
      <c r="E26" s="13">
        <v>24300</v>
      </c>
      <c r="F26" s="13">
        <v>29082</v>
      </c>
      <c r="G26" s="13">
        <v>35982</v>
      </c>
      <c r="H26" s="13">
        <v>17528</v>
      </c>
      <c r="I26" s="13">
        <v>7192</v>
      </c>
      <c r="J26" s="13">
        <v>17378</v>
      </c>
      <c r="K26" s="11">
        <f t="shared" si="4"/>
        <v>228982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8599</v>
      </c>
      <c r="I27" s="11">
        <v>0</v>
      </c>
      <c r="J27" s="11">
        <v>0</v>
      </c>
      <c r="K27" s="11">
        <f t="shared" si="4"/>
        <v>8599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6494.58</v>
      </c>
      <c r="I35" s="19">
        <v>0</v>
      </c>
      <c r="J35" s="19">
        <v>0</v>
      </c>
      <c r="K35" s="23">
        <f>SUM(B35:J35)</f>
        <v>6494.58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1692757.71</v>
      </c>
      <c r="C47" s="22">
        <f aca="true" t="shared" si="11" ref="C47:H47">+C48+C57</f>
        <v>2445820.5500000003</v>
      </c>
      <c r="D47" s="22">
        <f t="shared" si="11"/>
        <v>2873879.51</v>
      </c>
      <c r="E47" s="22">
        <f t="shared" si="11"/>
        <v>1632474.5999999999</v>
      </c>
      <c r="F47" s="22">
        <f t="shared" si="11"/>
        <v>2153686.98</v>
      </c>
      <c r="G47" s="22">
        <f t="shared" si="11"/>
        <v>3033841.49</v>
      </c>
      <c r="H47" s="22">
        <f t="shared" si="11"/>
        <v>1633457.5800000003</v>
      </c>
      <c r="I47" s="22">
        <f>+I48+I57</f>
        <v>626920.02</v>
      </c>
      <c r="J47" s="22">
        <f>+J48+J57</f>
        <v>962211.3700000001</v>
      </c>
      <c r="K47" s="22">
        <f>SUM(B47:J47)</f>
        <v>17055049.81</v>
      </c>
    </row>
    <row r="48" spans="1:11" ht="17.25" customHeight="1">
      <c r="A48" s="16" t="s">
        <v>115</v>
      </c>
      <c r="B48" s="23">
        <f>SUM(B49:B56)</f>
        <v>1675448.68</v>
      </c>
      <c r="C48" s="23">
        <f aca="true" t="shared" si="12" ref="C48:J48">SUM(C49:C56)</f>
        <v>2423869.87</v>
      </c>
      <c r="D48" s="23">
        <f t="shared" si="12"/>
        <v>2848647.28</v>
      </c>
      <c r="E48" s="23">
        <f t="shared" si="12"/>
        <v>1611586.68</v>
      </c>
      <c r="F48" s="23">
        <f t="shared" si="12"/>
        <v>2131870.84</v>
      </c>
      <c r="G48" s="23">
        <f t="shared" si="12"/>
        <v>3006273.1</v>
      </c>
      <c r="H48" s="23">
        <f t="shared" si="12"/>
        <v>1614864.2800000003</v>
      </c>
      <c r="I48" s="23">
        <f t="shared" si="12"/>
        <v>626920.02</v>
      </c>
      <c r="J48" s="23">
        <f t="shared" si="12"/>
        <v>949302.0800000001</v>
      </c>
      <c r="K48" s="23">
        <f aca="true" t="shared" si="13" ref="K48:K57">SUM(B48:J48)</f>
        <v>16888782.83</v>
      </c>
    </row>
    <row r="49" spans="1:11" ht="17.25" customHeight="1">
      <c r="A49" s="34" t="s">
        <v>46</v>
      </c>
      <c r="B49" s="23">
        <f aca="true" t="shared" si="14" ref="B49:H49">ROUND(B30*B7,2)</f>
        <v>1674474.36</v>
      </c>
      <c r="C49" s="23">
        <f t="shared" si="14"/>
        <v>2416759.9</v>
      </c>
      <c r="D49" s="23">
        <f t="shared" si="14"/>
        <v>2846586.01</v>
      </c>
      <c r="E49" s="23">
        <f t="shared" si="14"/>
        <v>1610761.5</v>
      </c>
      <c r="F49" s="23">
        <f t="shared" si="14"/>
        <v>2130252.09</v>
      </c>
      <c r="G49" s="23">
        <f t="shared" si="14"/>
        <v>3003824.91</v>
      </c>
      <c r="H49" s="23">
        <f t="shared" si="14"/>
        <v>1607396.84</v>
      </c>
      <c r="I49" s="23">
        <f>ROUND(I30*I7,2)</f>
        <v>625854.3</v>
      </c>
      <c r="J49" s="23">
        <f>ROUND(J30*J7,2)</f>
        <v>947085.04</v>
      </c>
      <c r="K49" s="23">
        <f t="shared" si="13"/>
        <v>16862994.95</v>
      </c>
    </row>
    <row r="50" spans="1:11" ht="17.25" customHeight="1">
      <c r="A50" s="34" t="s">
        <v>47</v>
      </c>
      <c r="B50" s="19">
        <v>0</v>
      </c>
      <c r="C50" s="23">
        <f>ROUND(C31*C7,2)</f>
        <v>5372.01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5372.01</v>
      </c>
    </row>
    <row r="51" spans="1:11" ht="17.25" customHeight="1">
      <c r="A51" s="68" t="s">
        <v>108</v>
      </c>
      <c r="B51" s="69">
        <f aca="true" t="shared" si="15" ref="B51:H51">ROUND(B32*B7,2)</f>
        <v>-3117.36</v>
      </c>
      <c r="C51" s="69">
        <f t="shared" si="15"/>
        <v>-4035.76</v>
      </c>
      <c r="D51" s="69">
        <f t="shared" si="15"/>
        <v>-4298.81</v>
      </c>
      <c r="E51" s="69">
        <f t="shared" si="15"/>
        <v>-2620.22</v>
      </c>
      <c r="F51" s="69">
        <f t="shared" si="15"/>
        <v>-3662.77</v>
      </c>
      <c r="G51" s="69">
        <f t="shared" si="15"/>
        <v>-4981.89</v>
      </c>
      <c r="H51" s="69">
        <f t="shared" si="15"/>
        <v>-2742.18</v>
      </c>
      <c r="I51" s="19">
        <v>0</v>
      </c>
      <c r="J51" s="19">
        <v>0</v>
      </c>
      <c r="K51" s="69">
        <f>SUM(B51:J51)</f>
        <v>-25458.989999999998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6494.58</v>
      </c>
      <c r="I53" s="31">
        <f>+I35</f>
        <v>0</v>
      </c>
      <c r="J53" s="31">
        <f>+J35</f>
        <v>0</v>
      </c>
      <c r="K53" s="23">
        <f t="shared" si="13"/>
        <v>6494.58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17309.03</v>
      </c>
      <c r="C57" s="36">
        <v>21950.68</v>
      </c>
      <c r="D57" s="36">
        <v>25232.23</v>
      </c>
      <c r="E57" s="36">
        <v>20887.92</v>
      </c>
      <c r="F57" s="36">
        <v>21816.14</v>
      </c>
      <c r="G57" s="36">
        <v>27568.39</v>
      </c>
      <c r="H57" s="36">
        <v>18593.3</v>
      </c>
      <c r="I57" s="19">
        <v>0</v>
      </c>
      <c r="J57" s="36">
        <v>12909.29</v>
      </c>
      <c r="K57" s="36">
        <f t="shared" si="13"/>
        <v>166266.98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-514473.77999999997</v>
      </c>
      <c r="C61" s="35">
        <f t="shared" si="16"/>
        <v>-257659.75</v>
      </c>
      <c r="D61" s="35">
        <f t="shared" si="16"/>
        <v>-307347.75</v>
      </c>
      <c r="E61" s="35">
        <f t="shared" si="16"/>
        <v>-522750.27999999997</v>
      </c>
      <c r="F61" s="35">
        <f t="shared" si="16"/>
        <v>-557554.82</v>
      </c>
      <c r="G61" s="35">
        <f t="shared" si="16"/>
        <v>-505029.26</v>
      </c>
      <c r="H61" s="35">
        <f t="shared" si="16"/>
        <v>-212264.47</v>
      </c>
      <c r="I61" s="35">
        <f t="shared" si="16"/>
        <v>-95750.76000000001</v>
      </c>
      <c r="J61" s="35">
        <f t="shared" si="16"/>
        <v>-96071.28</v>
      </c>
      <c r="K61" s="35">
        <f>SUM(B61:J61)</f>
        <v>-3068902.15</v>
      </c>
    </row>
    <row r="62" spans="1:11" ht="18.75" customHeight="1">
      <c r="A62" s="16" t="s">
        <v>77</v>
      </c>
      <c r="B62" s="35">
        <f aca="true" t="shared" si="17" ref="B62:J62">B63+B64+B65+B66+B67+B68</f>
        <v>-500364.72</v>
      </c>
      <c r="C62" s="35">
        <f t="shared" si="17"/>
        <v>-237063.84</v>
      </c>
      <c r="D62" s="35">
        <f t="shared" si="17"/>
        <v>-286906.29</v>
      </c>
      <c r="E62" s="35">
        <f t="shared" si="17"/>
        <v>-495622.74</v>
      </c>
      <c r="F62" s="35">
        <f t="shared" si="17"/>
        <v>-538515.19</v>
      </c>
      <c r="G62" s="35">
        <f t="shared" si="17"/>
        <v>-476584.41000000003</v>
      </c>
      <c r="H62" s="35">
        <f t="shared" si="17"/>
        <v>-198342</v>
      </c>
      <c r="I62" s="35">
        <f t="shared" si="17"/>
        <v>-35836.5</v>
      </c>
      <c r="J62" s="35">
        <f t="shared" si="17"/>
        <v>-68757.5</v>
      </c>
      <c r="K62" s="35">
        <f aca="true" t="shared" si="18" ref="K62:K98">SUM(B62:J62)</f>
        <v>-2837993.19</v>
      </c>
    </row>
    <row r="63" spans="1:11" ht="18.75" customHeight="1">
      <c r="A63" s="12" t="s">
        <v>78</v>
      </c>
      <c r="B63" s="35">
        <f>-ROUND(B9*$D$3,2)</f>
        <v>-160097</v>
      </c>
      <c r="C63" s="35">
        <f aca="true" t="shared" si="19" ref="C63:J63">-ROUND(C9*$D$3,2)</f>
        <v>-225389.5</v>
      </c>
      <c r="D63" s="35">
        <f t="shared" si="19"/>
        <v>-194782</v>
      </c>
      <c r="E63" s="35">
        <f t="shared" si="19"/>
        <v>-150601.5</v>
      </c>
      <c r="F63" s="35">
        <f t="shared" si="19"/>
        <v>-172042.5</v>
      </c>
      <c r="G63" s="35">
        <f t="shared" si="19"/>
        <v>-221487</v>
      </c>
      <c r="H63" s="35">
        <f t="shared" si="19"/>
        <v>-198198</v>
      </c>
      <c r="I63" s="35">
        <f t="shared" si="19"/>
        <v>-35836.5</v>
      </c>
      <c r="J63" s="35">
        <f t="shared" si="19"/>
        <v>-68757.5</v>
      </c>
      <c r="K63" s="35">
        <f t="shared" si="18"/>
        <v>-1427191.5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-3181.5</v>
      </c>
      <c r="C65" s="35">
        <v>-234.5</v>
      </c>
      <c r="D65" s="35">
        <v>-770</v>
      </c>
      <c r="E65" s="35">
        <v>-3706.5</v>
      </c>
      <c r="F65" s="35">
        <v>-2187.5</v>
      </c>
      <c r="G65" s="35">
        <v>-1431.5</v>
      </c>
      <c r="H65" s="19">
        <v>0</v>
      </c>
      <c r="I65" s="19">
        <v>0</v>
      </c>
      <c r="J65" s="19">
        <v>0</v>
      </c>
      <c r="K65" s="35">
        <f t="shared" si="18"/>
        <v>-11511.5</v>
      </c>
    </row>
    <row r="66" spans="1:11" ht="18.75" customHeight="1">
      <c r="A66" s="12" t="s">
        <v>109</v>
      </c>
      <c r="B66" s="35">
        <v>-3528</v>
      </c>
      <c r="C66" s="35">
        <v>-612.5</v>
      </c>
      <c r="D66" s="35">
        <v>-1113</v>
      </c>
      <c r="E66" s="35">
        <v>-2492</v>
      </c>
      <c r="F66" s="35">
        <v>-1249.5</v>
      </c>
      <c r="G66" s="35">
        <v>-833</v>
      </c>
      <c r="H66" s="19">
        <v>0</v>
      </c>
      <c r="I66" s="19">
        <v>0</v>
      </c>
      <c r="J66" s="19">
        <v>0</v>
      </c>
      <c r="K66" s="35">
        <f t="shared" si="18"/>
        <v>-9828</v>
      </c>
    </row>
    <row r="67" spans="1:11" ht="18.75" customHeight="1">
      <c r="A67" s="12" t="s">
        <v>55</v>
      </c>
      <c r="B67" s="47">
        <v>-333558.22</v>
      </c>
      <c r="C67" s="47">
        <v>-10782.34</v>
      </c>
      <c r="D67" s="47">
        <v>-90241.29</v>
      </c>
      <c r="E67" s="47">
        <v>-338822.74</v>
      </c>
      <c r="F67" s="47">
        <v>-363035.69</v>
      </c>
      <c r="G67" s="47">
        <v>-252832.91</v>
      </c>
      <c r="H67" s="19">
        <v>-144</v>
      </c>
      <c r="I67" s="19">
        <v>0</v>
      </c>
      <c r="J67" s="19">
        <v>0</v>
      </c>
      <c r="K67" s="35">
        <f t="shared" si="18"/>
        <v>-1389417.19</v>
      </c>
    </row>
    <row r="68" spans="1:11" ht="18.75" customHeight="1">
      <c r="A68" s="12" t="s">
        <v>56</v>
      </c>
      <c r="B68" s="19">
        <v>0</v>
      </c>
      <c r="C68" s="19">
        <v>-45</v>
      </c>
      <c r="D68" s="47">
        <v>0</v>
      </c>
      <c r="E68" s="47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-45</v>
      </c>
    </row>
    <row r="69" spans="1:11" ht="18.75" customHeight="1">
      <c r="A69" s="12" t="s">
        <v>82</v>
      </c>
      <c r="B69" s="35">
        <f>SUM(B70:B96)</f>
        <v>-14109.06</v>
      </c>
      <c r="C69" s="35">
        <f aca="true" t="shared" si="20" ref="C69:J69">SUM(C70:C96)</f>
        <v>-20595.91</v>
      </c>
      <c r="D69" s="35">
        <f t="shared" si="20"/>
        <v>-20441.46</v>
      </c>
      <c r="E69" s="35">
        <f t="shared" si="20"/>
        <v>-27127.54</v>
      </c>
      <c r="F69" s="35">
        <f t="shared" si="20"/>
        <v>-19039.63</v>
      </c>
      <c r="G69" s="35">
        <f t="shared" si="20"/>
        <v>-28444.85</v>
      </c>
      <c r="H69" s="35">
        <f t="shared" si="20"/>
        <v>-13922.47</v>
      </c>
      <c r="I69" s="35">
        <f t="shared" si="20"/>
        <v>-59914.26</v>
      </c>
      <c r="J69" s="35">
        <f t="shared" si="20"/>
        <v>-27313.780000000002</v>
      </c>
      <c r="K69" s="35">
        <f t="shared" si="18"/>
        <v>-230908.96000000002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-114.09</v>
      </c>
      <c r="D71" s="35">
        <v>-11.43</v>
      </c>
      <c r="E71" s="19">
        <v>0</v>
      </c>
      <c r="F71" s="19">
        <v>0</v>
      </c>
      <c r="G71" s="35">
        <v>-11.43</v>
      </c>
      <c r="H71" s="19">
        <v>0</v>
      </c>
      <c r="I71" s="19">
        <v>0</v>
      </c>
      <c r="J71" s="19">
        <v>0</v>
      </c>
      <c r="K71" s="35">
        <f t="shared" si="18"/>
        <v>-136.95000000000002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-14109.06</v>
      </c>
      <c r="C74" s="35">
        <v>-20481.82</v>
      </c>
      <c r="D74" s="35">
        <v>-19362.28</v>
      </c>
      <c r="E74" s="35">
        <v>-13578</v>
      </c>
      <c r="F74" s="35">
        <v>-18658.98</v>
      </c>
      <c r="G74" s="35">
        <v>-28433.42</v>
      </c>
      <c r="H74" s="35">
        <v>-13922.47</v>
      </c>
      <c r="I74" s="35">
        <v>-4894.39</v>
      </c>
      <c r="J74" s="35">
        <v>-10090.2</v>
      </c>
      <c r="K74" s="48">
        <f t="shared" si="18"/>
        <v>-143530.62000000002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-13549.54</v>
      </c>
      <c r="F93" s="19">
        <v>0</v>
      </c>
      <c r="G93" s="19">
        <v>0</v>
      </c>
      <c r="H93" s="19">
        <v>0</v>
      </c>
      <c r="I93" s="48">
        <v>-7899.19</v>
      </c>
      <c r="J93" s="48">
        <v>-17223.58</v>
      </c>
      <c r="K93" s="48">
        <f t="shared" si="18"/>
        <v>-38672.31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1178283.93</v>
      </c>
      <c r="C101" s="24">
        <f t="shared" si="21"/>
        <v>2188160.8000000003</v>
      </c>
      <c r="D101" s="24">
        <f t="shared" si="21"/>
        <v>2566531.76</v>
      </c>
      <c r="E101" s="24">
        <f t="shared" si="21"/>
        <v>1109724.3199999998</v>
      </c>
      <c r="F101" s="24">
        <f t="shared" si="21"/>
        <v>1596132.16</v>
      </c>
      <c r="G101" s="24">
        <f t="shared" si="21"/>
        <v>2528812.23</v>
      </c>
      <c r="H101" s="24">
        <f t="shared" si="21"/>
        <v>1421193.1100000003</v>
      </c>
      <c r="I101" s="24">
        <f>+I102+I103</f>
        <v>531169.26</v>
      </c>
      <c r="J101" s="24">
        <f>+J102+J103</f>
        <v>866140.0900000001</v>
      </c>
      <c r="K101" s="48">
        <f>SUM(B101:J101)</f>
        <v>13986147.660000002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1160974.9</v>
      </c>
      <c r="C102" s="24">
        <f t="shared" si="22"/>
        <v>2166210.12</v>
      </c>
      <c r="D102" s="24">
        <f t="shared" si="22"/>
        <v>2541299.53</v>
      </c>
      <c r="E102" s="24">
        <f t="shared" si="22"/>
        <v>1088836.4</v>
      </c>
      <c r="F102" s="24">
        <f t="shared" si="22"/>
        <v>1574316.02</v>
      </c>
      <c r="G102" s="24">
        <f t="shared" si="22"/>
        <v>2501243.84</v>
      </c>
      <c r="H102" s="24">
        <f t="shared" si="22"/>
        <v>1402599.8100000003</v>
      </c>
      <c r="I102" s="24">
        <f t="shared" si="22"/>
        <v>531169.26</v>
      </c>
      <c r="J102" s="24">
        <f t="shared" si="22"/>
        <v>853230.8</v>
      </c>
      <c r="K102" s="48">
        <f>SUM(B102:J102)</f>
        <v>13819880.68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17309.03</v>
      </c>
      <c r="C103" s="24">
        <f t="shared" si="23"/>
        <v>21950.68</v>
      </c>
      <c r="D103" s="24">
        <f t="shared" si="23"/>
        <v>25232.23</v>
      </c>
      <c r="E103" s="24">
        <f t="shared" si="23"/>
        <v>20887.92</v>
      </c>
      <c r="F103" s="24">
        <f t="shared" si="23"/>
        <v>21816.14</v>
      </c>
      <c r="G103" s="24">
        <f t="shared" si="23"/>
        <v>27568.39</v>
      </c>
      <c r="H103" s="24">
        <f t="shared" si="23"/>
        <v>18593.3</v>
      </c>
      <c r="I103" s="19">
        <f t="shared" si="23"/>
        <v>0</v>
      </c>
      <c r="J103" s="24">
        <f t="shared" si="23"/>
        <v>12909.29</v>
      </c>
      <c r="K103" s="48">
        <f>SUM(B103:J103)</f>
        <v>166266.98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13986147.65</v>
      </c>
      <c r="L109" s="54"/>
    </row>
    <row r="110" spans="1:11" ht="18.75" customHeight="1">
      <c r="A110" s="26" t="s">
        <v>73</v>
      </c>
      <c r="B110" s="27">
        <v>145441.78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145441.78</v>
      </c>
    </row>
    <row r="111" spans="1:11" ht="18.75" customHeight="1">
      <c r="A111" s="26" t="s">
        <v>74</v>
      </c>
      <c r="B111" s="27">
        <v>1032842.15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1032842.15</v>
      </c>
    </row>
    <row r="112" spans="1:11" ht="18.75" customHeight="1">
      <c r="A112" s="26" t="s">
        <v>75</v>
      </c>
      <c r="B112" s="40">
        <v>0</v>
      </c>
      <c r="C112" s="27">
        <f>+C101</f>
        <v>2188160.8000000003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2188160.8000000003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2566531.76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2566531.76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1109724.3199999998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1109724.3199999998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370424.37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370424.37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697942.73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697942.73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61610.08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61610.08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466154.97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466154.97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752613.84</v>
      </c>
      <c r="H119" s="40">
        <v>0</v>
      </c>
      <c r="I119" s="40">
        <v>0</v>
      </c>
      <c r="J119" s="40">
        <v>0</v>
      </c>
      <c r="K119" s="41">
        <f t="shared" si="24"/>
        <v>752613.84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58512.64</v>
      </c>
      <c r="H120" s="40">
        <v>0</v>
      </c>
      <c r="I120" s="40">
        <v>0</v>
      </c>
      <c r="J120" s="40">
        <v>0</v>
      </c>
      <c r="K120" s="41">
        <f t="shared" si="24"/>
        <v>58512.64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394641.4</v>
      </c>
      <c r="H121" s="40">
        <v>0</v>
      </c>
      <c r="I121" s="40">
        <v>0</v>
      </c>
      <c r="J121" s="40">
        <v>0</v>
      </c>
      <c r="K121" s="41">
        <f t="shared" si="24"/>
        <v>394641.4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373067.6</v>
      </c>
      <c r="H122" s="40">
        <v>0</v>
      </c>
      <c r="I122" s="40">
        <v>0</v>
      </c>
      <c r="J122" s="40">
        <v>0</v>
      </c>
      <c r="K122" s="41">
        <f t="shared" si="24"/>
        <v>373067.6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949976.76</v>
      </c>
      <c r="H123" s="40">
        <v>0</v>
      </c>
      <c r="I123" s="40">
        <v>0</v>
      </c>
      <c r="J123" s="40">
        <v>0</v>
      </c>
      <c r="K123" s="41">
        <f t="shared" si="24"/>
        <v>949976.76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520608.26</v>
      </c>
      <c r="I124" s="40">
        <v>0</v>
      </c>
      <c r="J124" s="40">
        <v>0</v>
      </c>
      <c r="K124" s="41">
        <f t="shared" si="24"/>
        <v>520608.26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900584.85</v>
      </c>
      <c r="I125" s="40">
        <v>0</v>
      </c>
      <c r="J125" s="40">
        <v>0</v>
      </c>
      <c r="K125" s="41">
        <f t="shared" si="24"/>
        <v>900584.85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531169.26</v>
      </c>
      <c r="J126" s="40">
        <v>0</v>
      </c>
      <c r="K126" s="41">
        <f t="shared" si="24"/>
        <v>531169.26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866140.08</v>
      </c>
      <c r="K127" s="44">
        <f t="shared" si="24"/>
        <v>866140.08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0.010000000125728548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2015-10-13T19:23:30Z</dcterms:modified>
  <cp:category/>
  <cp:version/>
  <cp:contentType/>
  <cp:contentStatus/>
</cp:coreProperties>
</file>