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<sst xmlns="http://schemas.openxmlformats.org/spreadsheetml/2006/main" count="131" uniqueCount="131">
  <si>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</si>
  <si>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</si>
  <si>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</si>
  <si>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</si>
  <si>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</si>
  <si>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</si>
  <si>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</si>
  <si>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</si>
  <si>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</si>
  <si>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</si>
  <si>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</si>
  <si>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</si>
  <si>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</si>
  <si>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</si>
  <si>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</si>
  <si>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</si>
  <si>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</si>
  <si>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</si>
  <si>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</si>
  <si>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</si>
  <si>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</si>
  <si>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</si>
  <si>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</si>
  <si>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</si>
  <si>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</si>
  <si>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</si>
  <si>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</si>
  <si>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</si>
  <si>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</si>
  <si>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</si>
  <si>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</si>
  <si>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</si>
  <si>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</si>
  <si>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</si>
  <si>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</si>
  <si>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</si>
  <si>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</si>
  <si>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</si>
  <si>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</si>
  <si>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</si>
  <si>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</si>
  <si>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</si>
  <si>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</si>
  <si>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</si>
  <si>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</si>
  <si>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</si>
  <si>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</si>
  <si>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</si>
  <si>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</si>
  <si>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</si>
  <si>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</si>
  <si>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</si>
  <si>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</si>
  <si>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</si>
  <si>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</si>
  <si>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</si>
  <si>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</si>
  <si>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</si>
  <si>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</si>
  <si>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</si>
  <si>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</si>
  <si>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</si>
  <si>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</si>
  <si>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</si>
  <si>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</si>
  <si>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</si>
  <si>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</si>
  <si>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</si>
  <si>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</si>
  <si>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</si>
  <si>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</si>
  <si>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</si>
  <si>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</si>
  <si>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</si>
  <si>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</si>
  <si>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</si>
  <si>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</si>
  <si>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</si>
  <si>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</si>
  <si>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</si>
  <si>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</si>
  <si>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</si>
  <si>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</si>
  <si>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</si>
  <si>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</si>
  <si>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</si>
  <si>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</si>
  <si>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</si>
  <si>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</si>
  <si>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</si>
  <si>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</si>
  <si>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</si>
  <si>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</si>
  <si>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</si>
  <si>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</si>
  <si>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</si>
  <si>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</si>
  <si>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</si>
  <si>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</si>
  <si>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</si>
  <si>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</si>
  <si>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</si>
  <si>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</si>
  <si>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</si>
  <si>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</si>
  <si>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</si>
  <si>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</si>
  <si>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</si>
  <si>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</si>
  <si>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</si>
  <si>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</si>
  <si>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</si>
  <si>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</si>
  <si>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</si>
  <si>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</si>
  <si>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</si>
  <si>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</si>
  <si>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</si>
  <si>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</si>
  <si>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</si>
  <si>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</si>
  <si>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</si>
  <si>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</si>
  <si>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</si>
  <si>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</si>
  <si>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</si>
  <si>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</si>
  <si>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</si>
  <si>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</si>
  <si>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</si>
  <si>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02/10/15 - VENCIMENTO 09/10/15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</si>
</sst>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632312</v>
      </c>
      <c r="C7" s="9">
        <f t="shared" si="0"/>
        <v>804213</v>
      </c>
      <c r="D7" s="9">
        <f t="shared" si="0"/>
        <v>834964</v>
      </c>
      <c r="E7" s="9">
        <f t="shared" si="0"/>
        <v>559233</v>
      </c>
      <c r="F7" s="9">
        <f t="shared" si="0"/>
        <v>758815</v>
      </c>
      <c r="G7" s="9">
        <f t="shared" si="0"/>
        <v>1265439</v>
      </c>
      <c r="H7" s="9">
        <f t="shared" si="0"/>
        <v>585236</v>
      </c>
      <c r="I7" s="9">
        <f t="shared" si="0"/>
        <v>127651</v>
      </c>
      <c r="J7" s="9">
        <f t="shared" si="0"/>
        <v>321061</v>
      </c>
      <c r="K7" s="9">
        <f t="shared" si="0"/>
        <v>5888924</v>
      </c>
      <c r="L7" s="52"/>
    </row>
    <row r="8" spans="1:11" ht="17.25" customHeight="1">
      <c r="A8" s="10" t="s">
        <v>101</v>
      </c>
      <c r="B8" s="11">
        <f>B9+B12+B16</f>
        <v>388310</v>
      </c>
      <c r="C8" s="11">
        <f aca="true" t="shared" si="1" ref="C8:J8">C9+C12+C16</f>
        <v>509229</v>
      </c>
      <c r="D8" s="11">
        <f t="shared" si="1"/>
        <v>496351</v>
      </c>
      <c r="E8" s="11">
        <f t="shared" si="1"/>
        <v>347227</v>
      </c>
      <c r="F8" s="11">
        <f t="shared" si="1"/>
        <v>450074</v>
      </c>
      <c r="G8" s="11">
        <f t="shared" si="1"/>
        <v>736969</v>
      </c>
      <c r="H8" s="11">
        <f t="shared" si="1"/>
        <v>376845</v>
      </c>
      <c r="I8" s="11">
        <f t="shared" si="1"/>
        <v>72067</v>
      </c>
      <c r="J8" s="11">
        <f t="shared" si="1"/>
        <v>190664</v>
      </c>
      <c r="K8" s="11">
        <f>SUM(B8:J8)</f>
        <v>3567736</v>
      </c>
    </row>
    <row r="9" spans="1:11" ht="17.25" customHeight="1">
      <c r="A9" s="15" t="s">
        <v>17</v>
      </c>
      <c r="B9" s="13">
        <f>+B10+B11</f>
        <v>43747</v>
      </c>
      <c r="C9" s="13">
        <f aca="true" t="shared" si="2" ref="C9:J9">+C10+C11</f>
        <v>64300</v>
      </c>
      <c r="D9" s="13">
        <f t="shared" si="2"/>
        <v>54624</v>
      </c>
      <c r="E9" s="13">
        <f t="shared" si="2"/>
        <v>41549</v>
      </c>
      <c r="F9" s="13">
        <f t="shared" si="2"/>
        <v>47254</v>
      </c>
      <c r="G9" s="13">
        <f t="shared" si="2"/>
        <v>62499</v>
      </c>
      <c r="H9" s="13">
        <f t="shared" si="2"/>
        <v>54750</v>
      </c>
      <c r="I9" s="13">
        <f t="shared" si="2"/>
        <v>9954</v>
      </c>
      <c r="J9" s="13">
        <f t="shared" si="2"/>
        <v>18815</v>
      </c>
      <c r="K9" s="11">
        <f>SUM(B9:J9)</f>
        <v>397492</v>
      </c>
    </row>
    <row r="10" spans="1:11" ht="17.25" customHeight="1">
      <c r="A10" s="29" t="s">
        <v>18</v>
      </c>
      <c r="B10" s="13">
        <v>43747</v>
      </c>
      <c r="C10" s="13">
        <v>64300</v>
      </c>
      <c r="D10" s="13">
        <v>54624</v>
      </c>
      <c r="E10" s="13">
        <v>41549</v>
      </c>
      <c r="F10" s="13">
        <v>47254</v>
      </c>
      <c r="G10" s="13">
        <v>62499</v>
      </c>
      <c r="H10" s="13">
        <v>54750</v>
      </c>
      <c r="I10" s="13">
        <v>9954</v>
      </c>
      <c r="J10" s="13">
        <v>18815</v>
      </c>
      <c r="K10" s="11">
        <f>SUM(B10:J10)</f>
        <v>397492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259861</v>
      </c>
      <c r="C12" s="17">
        <f t="shared" si="3"/>
        <v>337918</v>
      </c>
      <c r="D12" s="17">
        <f t="shared" si="3"/>
        <v>336667</v>
      </c>
      <c r="E12" s="17">
        <f t="shared" si="3"/>
        <v>238757</v>
      </c>
      <c r="F12" s="17">
        <f t="shared" si="3"/>
        <v>309126</v>
      </c>
      <c r="G12" s="17">
        <f t="shared" si="3"/>
        <v>527872</v>
      </c>
      <c r="H12" s="17">
        <f t="shared" si="3"/>
        <v>253604</v>
      </c>
      <c r="I12" s="17">
        <f t="shared" si="3"/>
        <v>46594</v>
      </c>
      <c r="J12" s="17">
        <f t="shared" si="3"/>
        <v>129102</v>
      </c>
      <c r="K12" s="11">
        <f aca="true" t="shared" si="4" ref="K12:K27">SUM(B12:J12)</f>
        <v>2439501</v>
      </c>
    </row>
    <row r="13" spans="1:13" ht="17.25" customHeight="1">
      <c r="A13" s="14" t="s">
        <v>20</v>
      </c>
      <c r="B13" s="13">
        <v>120653</v>
      </c>
      <c r="C13" s="13">
        <v>167075</v>
      </c>
      <c r="D13" s="13">
        <v>171645</v>
      </c>
      <c r="E13" s="13">
        <v>118551</v>
      </c>
      <c r="F13" s="13">
        <v>153034</v>
      </c>
      <c r="G13" s="13">
        <v>247588</v>
      </c>
      <c r="H13" s="13">
        <v>113791</v>
      </c>
      <c r="I13" s="13">
        <v>25030</v>
      </c>
      <c r="J13" s="13">
        <v>66648</v>
      </c>
      <c r="K13" s="11">
        <f t="shared" si="4"/>
        <v>1184015</v>
      </c>
      <c r="L13" s="52"/>
      <c r="M13" s="53"/>
    </row>
    <row r="14" spans="1:12" ht="17.25" customHeight="1">
      <c r="A14" s="14" t="s">
        <v>21</v>
      </c>
      <c r="B14" s="13">
        <v>124543</v>
      </c>
      <c r="C14" s="13">
        <v>149148</v>
      </c>
      <c r="D14" s="13">
        <v>147403</v>
      </c>
      <c r="E14" s="13">
        <v>106504</v>
      </c>
      <c r="F14" s="13">
        <v>140871</v>
      </c>
      <c r="G14" s="13">
        <v>257595</v>
      </c>
      <c r="H14" s="13">
        <v>119055</v>
      </c>
      <c r="I14" s="13">
        <v>18013</v>
      </c>
      <c r="J14" s="13">
        <v>57075</v>
      </c>
      <c r="K14" s="11">
        <f t="shared" si="4"/>
        <v>1120207</v>
      </c>
      <c r="L14" s="52"/>
    </row>
    <row r="15" spans="1:11" ht="17.25" customHeight="1">
      <c r="A15" s="14" t="s">
        <v>22</v>
      </c>
      <c r="B15" s="13">
        <v>14665</v>
      </c>
      <c r="C15" s="13">
        <v>21695</v>
      </c>
      <c r="D15" s="13">
        <v>17619</v>
      </c>
      <c r="E15" s="13">
        <v>13702</v>
      </c>
      <c r="F15" s="13">
        <v>15221</v>
      </c>
      <c r="G15" s="13">
        <v>22689</v>
      </c>
      <c r="H15" s="13">
        <v>20758</v>
      </c>
      <c r="I15" s="13">
        <v>3551</v>
      </c>
      <c r="J15" s="13">
        <v>5379</v>
      </c>
      <c r="K15" s="11">
        <f t="shared" si="4"/>
        <v>135279</v>
      </c>
    </row>
    <row r="16" spans="1:11" ht="17.25" customHeight="1">
      <c r="A16" s="15" t="s">
        <v>97</v>
      </c>
      <c r="B16" s="13">
        <f>B17+B18+B19</f>
        <v>84702</v>
      </c>
      <c r="C16" s="13">
        <f aca="true" t="shared" si="5" ref="C16:J16">C17+C18+C19</f>
        <v>107011</v>
      </c>
      <c r="D16" s="13">
        <f t="shared" si="5"/>
        <v>105060</v>
      </c>
      <c r="E16" s="13">
        <f t="shared" si="5"/>
        <v>66921</v>
      </c>
      <c r="F16" s="13">
        <f t="shared" si="5"/>
        <v>93694</v>
      </c>
      <c r="G16" s="13">
        <f t="shared" si="5"/>
        <v>146598</v>
      </c>
      <c r="H16" s="13">
        <f t="shared" si="5"/>
        <v>68491</v>
      </c>
      <c r="I16" s="13">
        <f t="shared" si="5"/>
        <v>15519</v>
      </c>
      <c r="J16" s="13">
        <f t="shared" si="5"/>
        <v>42747</v>
      </c>
      <c r="K16" s="11">
        <f t="shared" si="4"/>
        <v>730743</v>
      </c>
    </row>
    <row r="17" spans="1:11" ht="17.25" customHeight="1">
      <c r="A17" s="14" t="s">
        <v>98</v>
      </c>
      <c r="B17" s="13">
        <v>12611</v>
      </c>
      <c r="C17" s="13">
        <v>16683</v>
      </c>
      <c r="D17" s="13">
        <v>15804</v>
      </c>
      <c r="E17" s="13">
        <v>10979</v>
      </c>
      <c r="F17" s="13">
        <v>16442</v>
      </c>
      <c r="G17" s="13">
        <v>27746</v>
      </c>
      <c r="H17" s="13">
        <v>12351</v>
      </c>
      <c r="I17" s="13">
        <v>2800</v>
      </c>
      <c r="J17" s="13">
        <v>5887</v>
      </c>
      <c r="K17" s="11">
        <f t="shared" si="4"/>
        <v>121303</v>
      </c>
    </row>
    <row r="18" spans="1:11" ht="17.25" customHeight="1">
      <c r="A18" s="14" t="s">
        <v>99</v>
      </c>
      <c r="B18" s="13">
        <v>3913</v>
      </c>
      <c r="C18" s="13">
        <v>3969</v>
      </c>
      <c r="D18" s="13">
        <v>5811</v>
      </c>
      <c r="E18" s="13">
        <v>3715</v>
      </c>
      <c r="F18" s="13">
        <v>5858</v>
      </c>
      <c r="G18" s="13">
        <v>10899</v>
      </c>
      <c r="H18" s="13">
        <v>3135</v>
      </c>
      <c r="I18" s="13">
        <v>755</v>
      </c>
      <c r="J18" s="13">
        <v>2582</v>
      </c>
      <c r="K18" s="11">
        <f t="shared" si="4"/>
        <v>40637</v>
      </c>
    </row>
    <row r="19" spans="1:11" ht="17.25" customHeight="1">
      <c r="A19" s="14" t="s">
        <v>100</v>
      </c>
      <c r="B19" s="13">
        <v>68178</v>
      </c>
      <c r="C19" s="13">
        <v>86359</v>
      </c>
      <c r="D19" s="13">
        <v>83445</v>
      </c>
      <c r="E19" s="13">
        <v>52227</v>
      </c>
      <c r="F19" s="13">
        <v>71394</v>
      </c>
      <c r="G19" s="13">
        <v>107953</v>
      </c>
      <c r="H19" s="13">
        <v>53005</v>
      </c>
      <c r="I19" s="13">
        <v>11964</v>
      </c>
      <c r="J19" s="13">
        <v>34278</v>
      </c>
      <c r="K19" s="11">
        <f t="shared" si="4"/>
        <v>568803</v>
      </c>
    </row>
    <row r="20" spans="1:11" ht="17.25" customHeight="1">
      <c r="A20" s="16" t="s">
        <v>23</v>
      </c>
      <c r="B20" s="11">
        <f>+B21+B22+B23</f>
        <v>184610</v>
      </c>
      <c r="C20" s="11">
        <f aca="true" t="shared" si="6" ref="C20:J20">+C21+C22+C23</f>
        <v>204391</v>
      </c>
      <c r="D20" s="11">
        <f t="shared" si="6"/>
        <v>232469</v>
      </c>
      <c r="E20" s="11">
        <f t="shared" si="6"/>
        <v>148589</v>
      </c>
      <c r="F20" s="11">
        <f t="shared" si="6"/>
        <v>232519</v>
      </c>
      <c r="G20" s="11">
        <f t="shared" si="6"/>
        <v>433645</v>
      </c>
      <c r="H20" s="11">
        <f t="shared" si="6"/>
        <v>154017</v>
      </c>
      <c r="I20" s="11">
        <f t="shared" si="6"/>
        <v>36224</v>
      </c>
      <c r="J20" s="11">
        <f t="shared" si="6"/>
        <v>84588</v>
      </c>
      <c r="K20" s="11">
        <f t="shared" si="4"/>
        <v>1711052</v>
      </c>
    </row>
    <row r="21" spans="1:12" ht="17.25" customHeight="1">
      <c r="A21" s="12" t="s">
        <v>24</v>
      </c>
      <c r="B21" s="13">
        <v>95559</v>
      </c>
      <c r="C21" s="13">
        <v>116563</v>
      </c>
      <c r="D21" s="13">
        <v>134598</v>
      </c>
      <c r="E21" s="13">
        <v>84143</v>
      </c>
      <c r="F21" s="13">
        <v>131228</v>
      </c>
      <c r="G21" s="13">
        <v>225141</v>
      </c>
      <c r="H21" s="13">
        <v>83797</v>
      </c>
      <c r="I21" s="13">
        <v>21854</v>
      </c>
      <c r="J21" s="13">
        <v>48467</v>
      </c>
      <c r="K21" s="11">
        <f t="shared" si="4"/>
        <v>941350</v>
      </c>
      <c r="L21" s="52"/>
    </row>
    <row r="22" spans="1:12" ht="17.25" customHeight="1">
      <c r="A22" s="12" t="s">
        <v>25</v>
      </c>
      <c r="B22" s="13">
        <v>81616</v>
      </c>
      <c r="C22" s="13">
        <v>79248</v>
      </c>
      <c r="D22" s="13">
        <v>89474</v>
      </c>
      <c r="E22" s="13">
        <v>59134</v>
      </c>
      <c r="F22" s="13">
        <v>93985</v>
      </c>
      <c r="G22" s="13">
        <v>195932</v>
      </c>
      <c r="H22" s="13">
        <v>62702</v>
      </c>
      <c r="I22" s="13">
        <v>12790</v>
      </c>
      <c r="J22" s="13">
        <v>33603</v>
      </c>
      <c r="K22" s="11">
        <f t="shared" si="4"/>
        <v>708484</v>
      </c>
      <c r="L22" s="52"/>
    </row>
    <row r="23" spans="1:11" ht="17.25" customHeight="1">
      <c r="A23" s="12" t="s">
        <v>26</v>
      </c>
      <c r="B23" s="13">
        <v>7435</v>
      </c>
      <c r="C23" s="13">
        <v>8580</v>
      </c>
      <c r="D23" s="13">
        <v>8397</v>
      </c>
      <c r="E23" s="13">
        <v>5312</v>
      </c>
      <c r="F23" s="13">
        <v>7306</v>
      </c>
      <c r="G23" s="13">
        <v>12572</v>
      </c>
      <c r="H23" s="13">
        <v>7518</v>
      </c>
      <c r="I23" s="13">
        <v>1580</v>
      </c>
      <c r="J23" s="13">
        <v>2518</v>
      </c>
      <c r="K23" s="11">
        <f t="shared" si="4"/>
        <v>61218</v>
      </c>
    </row>
    <row r="24" spans="1:11" ht="17.25" customHeight="1">
      <c r="A24" s="16" t="s">
        <v>27</v>
      </c>
      <c r="B24" s="13">
        <v>59392</v>
      </c>
      <c r="C24" s="13">
        <v>90593</v>
      </c>
      <c r="D24" s="13">
        <v>106144</v>
      </c>
      <c r="E24" s="13">
        <v>63417</v>
      </c>
      <c r="F24" s="13">
        <v>76222</v>
      </c>
      <c r="G24" s="13">
        <v>94825</v>
      </c>
      <c r="H24" s="13">
        <v>46188</v>
      </c>
      <c r="I24" s="13">
        <v>19360</v>
      </c>
      <c r="J24" s="13">
        <v>45809</v>
      </c>
      <c r="K24" s="11">
        <f t="shared" si="4"/>
        <v>601950</v>
      </c>
    </row>
    <row r="25" spans="1:12" ht="17.25" customHeight="1">
      <c r="A25" s="12" t="s">
        <v>28</v>
      </c>
      <c r="B25" s="13">
        <v>38011</v>
      </c>
      <c r="C25" s="13">
        <v>57980</v>
      </c>
      <c r="D25" s="13">
        <v>67932</v>
      </c>
      <c r="E25" s="13">
        <v>40587</v>
      </c>
      <c r="F25" s="13">
        <v>48782</v>
      </c>
      <c r="G25" s="13">
        <v>60688</v>
      </c>
      <c r="H25" s="13">
        <v>29560</v>
      </c>
      <c r="I25" s="13">
        <v>12390</v>
      </c>
      <c r="J25" s="13">
        <v>29318</v>
      </c>
      <c r="K25" s="11">
        <f t="shared" si="4"/>
        <v>385248</v>
      </c>
      <c r="L25" s="52"/>
    </row>
    <row r="26" spans="1:12" ht="17.25" customHeight="1">
      <c r="A26" s="12" t="s">
        <v>29</v>
      </c>
      <c r="B26" s="13">
        <v>21381</v>
      </c>
      <c r="C26" s="13">
        <v>32613</v>
      </c>
      <c r="D26" s="13">
        <v>38212</v>
      </c>
      <c r="E26" s="13">
        <v>22830</v>
      </c>
      <c r="F26" s="13">
        <v>27440</v>
      </c>
      <c r="G26" s="13">
        <v>34137</v>
      </c>
      <c r="H26" s="13">
        <v>16628</v>
      </c>
      <c r="I26" s="13">
        <v>6970</v>
      </c>
      <c r="J26" s="13">
        <v>16491</v>
      </c>
      <c r="K26" s="11">
        <f t="shared" si="4"/>
        <v>216702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8186</v>
      </c>
      <c r="I27" s="11">
        <v>0</v>
      </c>
      <c r="J27" s="11">
        <v>0</v>
      </c>
      <c r="K27" s="11">
        <f t="shared" si="4"/>
        <v>8186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7608.19</v>
      </c>
      <c r="I35" s="19">
        <v>0</v>
      </c>
      <c r="J35" s="19">
        <v>0</v>
      </c>
      <c r="K35" s="23">
        <f>SUM(B35:J35)</f>
        <v>7608.19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1648655.64</v>
      </c>
      <c r="C47" s="22">
        <f aca="true" t="shared" si="11" ref="C47:H47">+C48+C57</f>
        <v>2388831.37</v>
      </c>
      <c r="D47" s="22">
        <f t="shared" si="11"/>
        <v>2791899.8000000003</v>
      </c>
      <c r="E47" s="22">
        <f t="shared" si="11"/>
        <v>1596460.0599999998</v>
      </c>
      <c r="F47" s="22">
        <f t="shared" si="11"/>
        <v>2097752.0300000003</v>
      </c>
      <c r="G47" s="22">
        <f t="shared" si="11"/>
        <v>3005743.0700000003</v>
      </c>
      <c r="H47" s="22">
        <f t="shared" si="11"/>
        <v>1605254.79</v>
      </c>
      <c r="I47" s="22">
        <f>+I48+I57</f>
        <v>611097.08</v>
      </c>
      <c r="J47" s="22">
        <f>+J48+J57</f>
        <v>925655.3300000001</v>
      </c>
      <c r="K47" s="22">
        <f>SUM(B47:J47)</f>
        <v>16671349.170000002</v>
      </c>
    </row>
    <row r="48" spans="1:11" ht="17.25" customHeight="1">
      <c r="A48" s="16" t="s">
        <v>115</v>
      </c>
      <c r="B48" s="23">
        <f>SUM(B49:B56)</f>
        <v>1631346.6099999999</v>
      </c>
      <c r="C48" s="23">
        <f aca="true" t="shared" si="12" ref="C48:J48">SUM(C49:C56)</f>
        <v>2366880.69</v>
      </c>
      <c r="D48" s="23">
        <f t="shared" si="12"/>
        <v>2766667.5700000003</v>
      </c>
      <c r="E48" s="23">
        <f t="shared" si="12"/>
        <v>1575572.14</v>
      </c>
      <c r="F48" s="23">
        <f t="shared" si="12"/>
        <v>2075935.8900000001</v>
      </c>
      <c r="G48" s="23">
        <f t="shared" si="12"/>
        <v>2978174.68</v>
      </c>
      <c r="H48" s="23">
        <f t="shared" si="12"/>
        <v>1586661.49</v>
      </c>
      <c r="I48" s="23">
        <f t="shared" si="12"/>
        <v>611097.08</v>
      </c>
      <c r="J48" s="23">
        <f t="shared" si="12"/>
        <v>912746.04</v>
      </c>
      <c r="K48" s="23">
        <f aca="true" t="shared" si="13" ref="K48:K57">SUM(B48:J48)</f>
        <v>16505082.190000001</v>
      </c>
    </row>
    <row r="49" spans="1:11" ht="17.25" customHeight="1">
      <c r="A49" s="34" t="s">
        <v>46</v>
      </c>
      <c r="B49" s="23">
        <f aca="true" t="shared" si="14" ref="B49:H49">ROUND(B30*B7,2)</f>
        <v>1630290.03</v>
      </c>
      <c r="C49" s="23">
        <f t="shared" si="14"/>
        <v>2359802.21</v>
      </c>
      <c r="D49" s="23">
        <f t="shared" si="14"/>
        <v>2764482.31</v>
      </c>
      <c r="E49" s="23">
        <f t="shared" si="14"/>
        <v>1574688.28</v>
      </c>
      <c r="F49" s="23">
        <f t="shared" si="14"/>
        <v>2074220.8</v>
      </c>
      <c r="G49" s="23">
        <f t="shared" si="14"/>
        <v>2975679.81</v>
      </c>
      <c r="H49" s="23">
        <f t="shared" si="14"/>
        <v>1578030.35</v>
      </c>
      <c r="I49" s="23">
        <f>ROUND(I30*I7,2)</f>
        <v>610031.36</v>
      </c>
      <c r="J49" s="23">
        <f>ROUND(J30*J7,2)</f>
        <v>910529</v>
      </c>
      <c r="K49" s="23">
        <f t="shared" si="13"/>
        <v>16477754.15</v>
      </c>
    </row>
    <row r="50" spans="1:11" ht="17.25" customHeight="1">
      <c r="A50" s="34" t="s">
        <v>47</v>
      </c>
      <c r="B50" s="19">
        <v>0</v>
      </c>
      <c r="C50" s="23">
        <f>ROUND(C31*C7,2)</f>
        <v>5245.4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5245.4</v>
      </c>
    </row>
    <row r="51" spans="1:11" ht="17.25" customHeight="1">
      <c r="A51" s="68" t="s">
        <v>108</v>
      </c>
      <c r="B51" s="69">
        <f aca="true" t="shared" si="15" ref="B51:H51">ROUND(B32*B7,2)</f>
        <v>-3035.1</v>
      </c>
      <c r="C51" s="69">
        <f t="shared" si="15"/>
        <v>-3940.64</v>
      </c>
      <c r="D51" s="69">
        <f t="shared" si="15"/>
        <v>-4174.82</v>
      </c>
      <c r="E51" s="69">
        <f t="shared" si="15"/>
        <v>-2561.54</v>
      </c>
      <c r="F51" s="69">
        <f t="shared" si="15"/>
        <v>-3566.43</v>
      </c>
      <c r="G51" s="69">
        <f t="shared" si="15"/>
        <v>-4935.21</v>
      </c>
      <c r="H51" s="69">
        <f t="shared" si="15"/>
        <v>-2692.09</v>
      </c>
      <c r="I51" s="19">
        <v>0</v>
      </c>
      <c r="J51" s="19">
        <v>0</v>
      </c>
      <c r="K51" s="69">
        <f>SUM(B51:J51)</f>
        <v>-24905.829999999998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7608.19</v>
      </c>
      <c r="I53" s="31">
        <f>+I35</f>
        <v>0</v>
      </c>
      <c r="J53" s="31">
        <f>+J35</f>
        <v>0</v>
      </c>
      <c r="K53" s="23">
        <f t="shared" si="13"/>
        <v>7608.19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-289522.44</v>
      </c>
      <c r="C61" s="35">
        <f t="shared" si="16"/>
        <v>-267378.57</v>
      </c>
      <c r="D61" s="35">
        <f t="shared" si="16"/>
        <v>-280197.63</v>
      </c>
      <c r="E61" s="35">
        <f t="shared" si="16"/>
        <v>-334236.72</v>
      </c>
      <c r="F61" s="35">
        <f t="shared" si="16"/>
        <v>-305898.36</v>
      </c>
      <c r="G61" s="35">
        <f t="shared" si="16"/>
        <v>-352106.86</v>
      </c>
      <c r="H61" s="35">
        <f t="shared" si="16"/>
        <v>-229231.68</v>
      </c>
      <c r="I61" s="35">
        <f t="shared" si="16"/>
        <v>-94553.89</v>
      </c>
      <c r="J61" s="35">
        <f t="shared" si="16"/>
        <v>-98476.33</v>
      </c>
      <c r="K61" s="35">
        <f>SUM(B61:J61)</f>
        <v>-2251602.4799999995</v>
      </c>
    </row>
    <row r="62" spans="1:11" ht="18.75" customHeight="1">
      <c r="A62" s="16" t="s">
        <v>77</v>
      </c>
      <c r="B62" s="35">
        <f aca="true" t="shared" si="17" ref="B62:J62">B63+B64+B65+B66+B67+B68</f>
        <v>-249733.38</v>
      </c>
      <c r="C62" s="35">
        <f t="shared" si="17"/>
        <v>-236657.51</v>
      </c>
      <c r="D62" s="35">
        <f t="shared" si="17"/>
        <v>-228016.16999999998</v>
      </c>
      <c r="E62" s="35">
        <f t="shared" si="17"/>
        <v>-292323.24</v>
      </c>
      <c r="F62" s="35">
        <f t="shared" si="17"/>
        <v>-262212.97</v>
      </c>
      <c r="G62" s="35">
        <f t="shared" si="17"/>
        <v>-301098.58</v>
      </c>
      <c r="H62" s="35">
        <f t="shared" si="17"/>
        <v>-191745</v>
      </c>
      <c r="I62" s="35">
        <f t="shared" si="17"/>
        <v>-34839</v>
      </c>
      <c r="J62" s="35">
        <f t="shared" si="17"/>
        <v>-65852.5</v>
      </c>
      <c r="K62" s="35">
        <f aca="true" t="shared" si="18" ref="K62:K98">SUM(B62:J62)</f>
        <v>-1862478.35</v>
      </c>
    </row>
    <row r="63" spans="1:11" ht="18.75" customHeight="1">
      <c r="A63" s="12" t="s">
        <v>78</v>
      </c>
      <c r="B63" s="35">
        <f>-ROUND(B9*$D$3,2)</f>
        <v>-153114.5</v>
      </c>
      <c r="C63" s="35">
        <f aca="true" t="shared" si="19" ref="C63:J63">-ROUND(C9*$D$3,2)</f>
        <v>-225050</v>
      </c>
      <c r="D63" s="35">
        <f t="shared" si="19"/>
        <v>-191184</v>
      </c>
      <c r="E63" s="35">
        <f t="shared" si="19"/>
        <v>-145421.5</v>
      </c>
      <c r="F63" s="35">
        <f t="shared" si="19"/>
        <v>-165389</v>
      </c>
      <c r="G63" s="35">
        <f t="shared" si="19"/>
        <v>-218746.5</v>
      </c>
      <c r="H63" s="35">
        <f t="shared" si="19"/>
        <v>-191625</v>
      </c>
      <c r="I63" s="35">
        <f t="shared" si="19"/>
        <v>-34839</v>
      </c>
      <c r="J63" s="35">
        <f t="shared" si="19"/>
        <v>-65852.5</v>
      </c>
      <c r="K63" s="35">
        <f t="shared" si="18"/>
        <v>-1391222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-808.5</v>
      </c>
      <c r="C65" s="35">
        <v>-304.5</v>
      </c>
      <c r="D65" s="35">
        <v>-346.5</v>
      </c>
      <c r="E65" s="35">
        <v>-1487.5</v>
      </c>
      <c r="F65" s="35">
        <v>-532</v>
      </c>
      <c r="G65" s="35">
        <v>-371</v>
      </c>
      <c r="H65" s="19">
        <v>0</v>
      </c>
      <c r="I65" s="19">
        <v>0</v>
      </c>
      <c r="J65" s="19">
        <v>0</v>
      </c>
      <c r="K65" s="35">
        <f t="shared" si="18"/>
        <v>-3850</v>
      </c>
    </row>
    <row r="66" spans="1:11" ht="18.75" customHeight="1">
      <c r="A66" s="12" t="s">
        <v>109</v>
      </c>
      <c r="B66" s="35">
        <v>-1788.5</v>
      </c>
      <c r="C66" s="35">
        <v>-735</v>
      </c>
      <c r="D66" s="35">
        <v>-539</v>
      </c>
      <c r="E66" s="35">
        <v>-1494.5</v>
      </c>
      <c r="F66" s="35">
        <v>-637</v>
      </c>
      <c r="G66" s="35">
        <v>-588</v>
      </c>
      <c r="H66" s="19">
        <v>0</v>
      </c>
      <c r="I66" s="19">
        <v>0</v>
      </c>
      <c r="J66" s="19">
        <v>0</v>
      </c>
      <c r="K66" s="35">
        <f t="shared" si="18"/>
        <v>-5782</v>
      </c>
    </row>
    <row r="67" spans="1:11" ht="18.75" customHeight="1">
      <c r="A67" s="12" t="s">
        <v>55</v>
      </c>
      <c r="B67" s="47">
        <v>-94021.88</v>
      </c>
      <c r="C67" s="47">
        <v>-10523.01</v>
      </c>
      <c r="D67" s="47">
        <v>-35946.67</v>
      </c>
      <c r="E67" s="47">
        <v>-143829.74</v>
      </c>
      <c r="F67" s="47">
        <v>-95654.97</v>
      </c>
      <c r="G67" s="47">
        <v>-81393.08</v>
      </c>
      <c r="H67" s="47">
        <v>-120</v>
      </c>
      <c r="I67" s="19">
        <v>0</v>
      </c>
      <c r="J67" s="19">
        <v>0</v>
      </c>
      <c r="K67" s="35">
        <f t="shared" si="18"/>
        <v>-461489.35000000003</v>
      </c>
    </row>
    <row r="68" spans="1:11" ht="18.75" customHeight="1">
      <c r="A68" s="12" t="s">
        <v>56</v>
      </c>
      <c r="B68" s="19">
        <v>0</v>
      </c>
      <c r="C68" s="19">
        <v>-45</v>
      </c>
      <c r="D68" s="47">
        <v>0</v>
      </c>
      <c r="E68" s="47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-135</v>
      </c>
    </row>
    <row r="69" spans="1:11" ht="18.75" customHeight="1">
      <c r="A69" s="12" t="s">
        <v>82</v>
      </c>
      <c r="B69" s="35">
        <f>SUM(B70:B96)</f>
        <v>-39789.06</v>
      </c>
      <c r="C69" s="35">
        <f aca="true" t="shared" si="20" ref="C69:J69">SUM(C70:C96)</f>
        <v>-30721.059999999998</v>
      </c>
      <c r="D69" s="35">
        <f t="shared" si="20"/>
        <v>-52181.46</v>
      </c>
      <c r="E69" s="35">
        <f t="shared" si="20"/>
        <v>-41913.48</v>
      </c>
      <c r="F69" s="35">
        <f t="shared" si="20"/>
        <v>-43685.39</v>
      </c>
      <c r="G69" s="35">
        <f t="shared" si="20"/>
        <v>-51008.28</v>
      </c>
      <c r="H69" s="35">
        <f t="shared" si="20"/>
        <v>-37486.68</v>
      </c>
      <c r="I69" s="35">
        <f t="shared" si="20"/>
        <v>-59714.89</v>
      </c>
      <c r="J69" s="35">
        <f t="shared" si="20"/>
        <v>-32623.83</v>
      </c>
      <c r="K69" s="35">
        <f t="shared" si="18"/>
        <v>-389124.13000000006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35">
        <v>-25680</v>
      </c>
      <c r="C76" s="35">
        <v>-10125.15</v>
      </c>
      <c r="D76" s="35">
        <v>-31740</v>
      </c>
      <c r="E76" s="35">
        <v>-15084.86</v>
      </c>
      <c r="F76" s="35">
        <v>-24645.76</v>
      </c>
      <c r="G76" s="35">
        <v>-22563.43</v>
      </c>
      <c r="H76" s="35">
        <v>-23564.21</v>
      </c>
      <c r="I76" s="19">
        <v>0</v>
      </c>
      <c r="J76" s="35">
        <v>-5964.4</v>
      </c>
      <c r="K76" s="19">
        <f t="shared" si="18"/>
        <v>-159367.80999999997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-13250.62</v>
      </c>
      <c r="F93" s="19">
        <v>0</v>
      </c>
      <c r="G93" s="19">
        <v>0</v>
      </c>
      <c r="H93" s="19">
        <v>0</v>
      </c>
      <c r="I93" s="48">
        <v>-7699.82</v>
      </c>
      <c r="J93" s="48">
        <v>-16569.23</v>
      </c>
      <c r="K93" s="48">
        <f t="shared" si="18"/>
        <v>-37519.67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1359133.2</v>
      </c>
      <c r="C101" s="24">
        <f t="shared" si="21"/>
        <v>2121452.8</v>
      </c>
      <c r="D101" s="24">
        <f t="shared" si="21"/>
        <v>2511702.1700000004</v>
      </c>
      <c r="E101" s="24">
        <f t="shared" si="21"/>
        <v>1262223.3399999999</v>
      </c>
      <c r="F101" s="24">
        <f t="shared" si="21"/>
        <v>1791853.6700000002</v>
      </c>
      <c r="G101" s="24">
        <f t="shared" si="21"/>
        <v>2653636.2100000004</v>
      </c>
      <c r="H101" s="24">
        <f t="shared" si="21"/>
        <v>1376023.11</v>
      </c>
      <c r="I101" s="24">
        <f>+I102+I103</f>
        <v>516543.18999999994</v>
      </c>
      <c r="J101" s="24">
        <f>+J102+J103</f>
        <v>827179.0000000001</v>
      </c>
      <c r="K101" s="48">
        <f>SUM(B101:J101)</f>
        <v>14419746.69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1341824.17</v>
      </c>
      <c r="C102" s="24">
        <f t="shared" si="22"/>
        <v>2099502.1199999996</v>
      </c>
      <c r="D102" s="24">
        <f t="shared" si="22"/>
        <v>2486469.9400000004</v>
      </c>
      <c r="E102" s="24">
        <f t="shared" si="22"/>
        <v>1241335.42</v>
      </c>
      <c r="F102" s="24">
        <f t="shared" si="22"/>
        <v>1770037.5300000003</v>
      </c>
      <c r="G102" s="24">
        <f t="shared" si="22"/>
        <v>2626067.8200000003</v>
      </c>
      <c r="H102" s="24">
        <f t="shared" si="22"/>
        <v>1357429.81</v>
      </c>
      <c r="I102" s="24">
        <f t="shared" si="22"/>
        <v>516543.18999999994</v>
      </c>
      <c r="J102" s="24">
        <f t="shared" si="22"/>
        <v>814269.7100000001</v>
      </c>
      <c r="K102" s="48">
        <f>SUM(B102:J102)</f>
        <v>14253479.71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14419746.699999997</v>
      </c>
      <c r="L109" s="54"/>
    </row>
    <row r="110" spans="1:11" ht="18.75" customHeight="1">
      <c r="A110" s="26" t="s">
        <v>73</v>
      </c>
      <c r="B110" s="27">
        <v>176346.26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176346.26</v>
      </c>
    </row>
    <row r="111" spans="1:11" ht="18.75" customHeight="1">
      <c r="A111" s="26" t="s">
        <v>74</v>
      </c>
      <c r="B111" s="27">
        <v>1182786.94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1182786.94</v>
      </c>
    </row>
    <row r="112" spans="1:11" ht="18.75" customHeight="1">
      <c r="A112" s="26" t="s">
        <v>75</v>
      </c>
      <c r="B112" s="40">
        <v>0</v>
      </c>
      <c r="C112" s="27">
        <f>+C101</f>
        <v>2121452.8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2121452.8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2511702.1700000004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2511702.1700000004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1262223.3399999999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1262223.3399999999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343829.53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343829.53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644878.24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644878.24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89112.75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89112.75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714033.14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714033.14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791282.48</v>
      </c>
      <c r="H119" s="40">
        <v>0</v>
      </c>
      <c r="I119" s="40">
        <v>0</v>
      </c>
      <c r="J119" s="40">
        <v>0</v>
      </c>
      <c r="K119" s="41">
        <f t="shared" si="24"/>
        <v>791282.48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60965.04</v>
      </c>
      <c r="H120" s="40">
        <v>0</v>
      </c>
      <c r="I120" s="40">
        <v>0</v>
      </c>
      <c r="J120" s="40">
        <v>0</v>
      </c>
      <c r="K120" s="41">
        <f t="shared" si="24"/>
        <v>60965.04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417168.44</v>
      </c>
      <c r="H121" s="40">
        <v>0</v>
      </c>
      <c r="I121" s="40">
        <v>0</v>
      </c>
      <c r="J121" s="40">
        <v>0</v>
      </c>
      <c r="K121" s="41">
        <f t="shared" si="24"/>
        <v>417168.44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386310.14</v>
      </c>
      <c r="H122" s="40">
        <v>0</v>
      </c>
      <c r="I122" s="40">
        <v>0</v>
      </c>
      <c r="J122" s="40">
        <v>0</v>
      </c>
      <c r="K122" s="41">
        <f t="shared" si="24"/>
        <v>386310.14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997910.12</v>
      </c>
      <c r="H123" s="40">
        <v>0</v>
      </c>
      <c r="I123" s="40">
        <v>0</v>
      </c>
      <c r="J123" s="40">
        <v>0</v>
      </c>
      <c r="K123" s="41">
        <f t="shared" si="24"/>
        <v>997910.12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491035.68</v>
      </c>
      <c r="I124" s="40">
        <v>0</v>
      </c>
      <c r="J124" s="40">
        <v>0</v>
      </c>
      <c r="K124" s="41">
        <f t="shared" si="24"/>
        <v>491035.68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884987.44</v>
      </c>
      <c r="I125" s="40">
        <v>0</v>
      </c>
      <c r="J125" s="40">
        <v>0</v>
      </c>
      <c r="K125" s="41">
        <f t="shared" si="24"/>
        <v>884987.44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516543.19</v>
      </c>
      <c r="J126" s="40">
        <v>0</v>
      </c>
      <c r="K126" s="41">
        <f t="shared" si="24"/>
        <v>516543.19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827179</v>
      </c>
      <c r="K127" s="44">
        <f t="shared" si="24"/>
        <v>827179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2015-10-08T18:54:54Z</dcterms:modified>
  <cp:category/>
  <cp:version/>
  <cp:contentType/>
  <cp:contentStatus/>
</cp:coreProperties>
</file>