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<sst xmlns="http://schemas.openxmlformats.org/spreadsheetml/2006/main" count="108" uniqueCount="106">
  <si>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</si>
  <si>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</si>
  <si>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</si>
  <si>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</si>
  <si>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</si>
  <si>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</si>
  <si>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</si>
  <si>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</si>
  <si>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</si>
  <si>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</si>
  <si>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</si>
  <si>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</si>
  <si>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</si>
  <si>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</si>
  <si>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</si>
  <si>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</si>
  <si>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</si>
  <si>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</si>
  <si>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</si>
  <si>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</si>
  <si>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</si>
  <si>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</si>
  <si>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</si>
  <si>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</si>
  <si>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</si>
  <si>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</si>
  <si>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</si>
  <si>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</si>
  <si>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</si>
  <si>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</si>
  <si>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</si>
  <si>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</si>
  <si>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</si>
  <si>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</si>
  <si>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</si>
  <si>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</si>
  <si>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</si>
  <si>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</si>
  <si>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</si>
  <si>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</si>
  <si>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</si>
  <si>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</si>
  <si>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</si>
  <si>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</si>
  <si>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</si>
  <si>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</si>
  <si>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</si>
  <si>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</si>
  <si>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</si>
  <si>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</si>
  <si>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</si>
  <si>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</si>
  <si>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</si>
  <si>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</si>
  <si>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</si>
  <si>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</si>
  <si>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</si>
  <si>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</si>
  <si>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</si>
  <si>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</si>
  <si>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</si>
  <si>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</si>
  <si>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</si>
  <si>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</si>
  <si>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</si>
  <si>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</si>
  <si>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</si>
  <si>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</si>
  <si>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</si>
  <si>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</si>
  <si>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</si>
  <si>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</si>
  <si>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</si>
  <si>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</si>
  <si>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</si>
  <si>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</si>
  <si>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</si>
  <si>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</si>
  <si>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</si>
  <si>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</si>
  <si>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</si>
  <si>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</si>
  <si>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</si>
  <si>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</si>
  <si>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</si>
  <si>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</si>
  <si>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</si>
  <si>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</si>
  <si>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</si>
  <si>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</si>
  <si>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</si>
  <si>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</si>
  <si>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</si>
  <si>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</si>
  <si>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</si>
  <si>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</si>
  <si>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</si>
  <si>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</si>
  <si>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</si>
  <si>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</si>
  <si>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</si>
  <si>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</si>
  <si>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</si>
  <si>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</si>
  <si>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</si>
  <si>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22/03/15 - VENCIMENTO 27/03/15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</si>
</sst>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8.75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210884</v>
      </c>
      <c r="C7" s="10">
        <f>C8+C20+C24</f>
        <v>141189</v>
      </c>
      <c r="D7" s="10">
        <f>D8+D20+D24</f>
        <v>159930</v>
      </c>
      <c r="E7" s="10">
        <f>E8+E20+E24</f>
        <v>29593</v>
      </c>
      <c r="F7" s="10">
        <f aca="true" t="shared" si="0" ref="F7:M7">F8+F20+F24</f>
        <v>123535</v>
      </c>
      <c r="G7" s="10">
        <f t="shared" si="0"/>
        <v>187284</v>
      </c>
      <c r="H7" s="10">
        <f t="shared" si="0"/>
        <v>184750</v>
      </c>
      <c r="I7" s="10">
        <f t="shared" si="0"/>
        <v>200294</v>
      </c>
      <c r="J7" s="10">
        <f t="shared" si="0"/>
        <v>139372</v>
      </c>
      <c r="K7" s="10">
        <f t="shared" si="0"/>
        <v>197864</v>
      </c>
      <c r="L7" s="10">
        <f t="shared" si="0"/>
        <v>65961</v>
      </c>
      <c r="M7" s="10">
        <f t="shared" si="0"/>
        <v>31893</v>
      </c>
      <c r="N7" s="10">
        <f>+N8+N20+N24</f>
        <v>1672549</v>
      </c>
      <c r="O7"/>
      <c r="P7" s="39"/>
    </row>
    <row r="8" spans="1:15" ht="18.75" customHeight="1">
      <c r="A8" s="11" t="s">
        <v>27</v>
      </c>
      <c r="B8" s="12">
        <f>+B9+B12+B16</f>
        <v>117050</v>
      </c>
      <c r="C8" s="12">
        <f>+C9+C12+C16</f>
        <v>82006</v>
      </c>
      <c r="D8" s="12">
        <f>+D9+D12+D16</f>
        <v>94606</v>
      </c>
      <c r="E8" s="12">
        <f>+E9+E12+E16</f>
        <v>17634</v>
      </c>
      <c r="F8" s="12">
        <f aca="true" t="shared" si="1" ref="F8:M8">+F9+F12+F16</f>
        <v>70541</v>
      </c>
      <c r="G8" s="12">
        <f t="shared" si="1"/>
        <v>110733</v>
      </c>
      <c r="H8" s="12">
        <f t="shared" si="1"/>
        <v>108301</v>
      </c>
      <c r="I8" s="12">
        <f t="shared" si="1"/>
        <v>110587</v>
      </c>
      <c r="J8" s="12">
        <f t="shared" si="1"/>
        <v>81305</v>
      </c>
      <c r="K8" s="12">
        <f t="shared" si="1"/>
        <v>107850</v>
      </c>
      <c r="L8" s="12">
        <f t="shared" si="1"/>
        <v>39130</v>
      </c>
      <c r="M8" s="12">
        <f t="shared" si="1"/>
        <v>20058</v>
      </c>
      <c r="N8" s="12">
        <f>SUM(B8:M8)</f>
        <v>959801</v>
      </c>
      <c r="O8"/>
    </row>
    <row r="9" spans="1:15" ht="18.75" customHeight="1">
      <c r="A9" s="13" t="s">
        <v>4</v>
      </c>
      <c r="B9" s="14">
        <v>20921</v>
      </c>
      <c r="C9" s="14">
        <v>17615</v>
      </c>
      <c r="D9" s="14">
        <v>14062</v>
      </c>
      <c r="E9" s="14">
        <v>2416</v>
      </c>
      <c r="F9" s="14">
        <v>10018</v>
      </c>
      <c r="G9" s="14">
        <v>18340</v>
      </c>
      <c r="H9" s="14">
        <v>23225</v>
      </c>
      <c r="I9" s="14">
        <v>13891</v>
      </c>
      <c r="J9" s="14">
        <v>15123</v>
      </c>
      <c r="K9" s="14">
        <v>14884</v>
      </c>
      <c r="L9" s="14">
        <v>7722</v>
      </c>
      <c r="M9" s="14">
        <v>3672</v>
      </c>
      <c r="N9" s="12">
        <f aca="true" t="shared" si="2" ref="N9:N19">SUM(B9:M9)</f>
        <v>161889</v>
      </c>
      <c r="O9"/>
    </row>
    <row r="10" spans="1:15" ht="18.75" customHeight="1">
      <c r="A10" s="15" t="s">
        <v>5</v>
      </c>
      <c r="B10" s="14">
        <f>+B9-B11</f>
        <v>20921</v>
      </c>
      <c r="C10" s="14">
        <f>+C9-C11</f>
        <v>17615</v>
      </c>
      <c r="D10" s="14">
        <f>+D9-D11</f>
        <v>14062</v>
      </c>
      <c r="E10" s="14">
        <f>+E9-E11</f>
        <v>2416</v>
      </c>
      <c r="F10" s="14">
        <f aca="true" t="shared" si="3" ref="F10:M10">+F9-F11</f>
        <v>10018</v>
      </c>
      <c r="G10" s="14">
        <f t="shared" si="3"/>
        <v>18340</v>
      </c>
      <c r="H10" s="14">
        <f t="shared" si="3"/>
        <v>23225</v>
      </c>
      <c r="I10" s="14">
        <f t="shared" si="3"/>
        <v>13891</v>
      </c>
      <c r="J10" s="14">
        <f t="shared" si="3"/>
        <v>15123</v>
      </c>
      <c r="K10" s="14">
        <f t="shared" si="3"/>
        <v>14884</v>
      </c>
      <c r="L10" s="14">
        <f t="shared" si="3"/>
        <v>7722</v>
      </c>
      <c r="M10" s="14">
        <f t="shared" si="3"/>
        <v>3672</v>
      </c>
      <c r="N10" s="12">
        <f t="shared" si="2"/>
        <v>161889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86701</v>
      </c>
      <c r="C12" s="14">
        <f>C13+C14+C15</f>
        <v>58141</v>
      </c>
      <c r="D12" s="14">
        <f>D13+D14+D15</f>
        <v>75139</v>
      </c>
      <c r="E12" s="14">
        <f>E13+E14+E15</f>
        <v>13923</v>
      </c>
      <c r="F12" s="14">
        <f aca="true" t="shared" si="4" ref="F12:M12">F13+F14+F15</f>
        <v>55302</v>
      </c>
      <c r="G12" s="14">
        <f t="shared" si="4"/>
        <v>84294</v>
      </c>
      <c r="H12" s="14">
        <f t="shared" si="4"/>
        <v>77996</v>
      </c>
      <c r="I12" s="14">
        <f t="shared" si="4"/>
        <v>88798</v>
      </c>
      <c r="J12" s="14">
        <f t="shared" si="4"/>
        <v>60611</v>
      </c>
      <c r="K12" s="14">
        <f t="shared" si="4"/>
        <v>85165</v>
      </c>
      <c r="L12" s="14">
        <f t="shared" si="4"/>
        <v>29222</v>
      </c>
      <c r="M12" s="14">
        <f t="shared" si="4"/>
        <v>15445</v>
      </c>
      <c r="N12" s="12">
        <f t="shared" si="2"/>
        <v>730737</v>
      </c>
      <c r="O12"/>
    </row>
    <row r="13" spans="1:15" ht="18.75" customHeight="1">
      <c r="A13" s="15" t="s">
        <v>7</v>
      </c>
      <c r="B13" s="14">
        <v>43003</v>
      </c>
      <c r="C13" s="14">
        <v>30278</v>
      </c>
      <c r="D13" s="14">
        <v>36872</v>
      </c>
      <c r="E13" s="14">
        <v>6785</v>
      </c>
      <c r="F13" s="14">
        <v>28039</v>
      </c>
      <c r="G13" s="14">
        <v>43352</v>
      </c>
      <c r="H13" s="14">
        <v>40756</v>
      </c>
      <c r="I13" s="14">
        <v>45240</v>
      </c>
      <c r="J13" s="14">
        <v>29670</v>
      </c>
      <c r="K13" s="14">
        <v>40888</v>
      </c>
      <c r="L13" s="14">
        <v>13528</v>
      </c>
      <c r="M13" s="14">
        <v>7018</v>
      </c>
      <c r="N13" s="12">
        <f t="shared" si="2"/>
        <v>365429</v>
      </c>
      <c r="O13"/>
    </row>
    <row r="14" spans="1:15" ht="18.75" customHeight="1">
      <c r="A14" s="15" t="s">
        <v>8</v>
      </c>
      <c r="B14" s="14">
        <v>40441</v>
      </c>
      <c r="C14" s="14">
        <v>25263</v>
      </c>
      <c r="D14" s="14">
        <v>35477</v>
      </c>
      <c r="E14" s="14">
        <v>6477</v>
      </c>
      <c r="F14" s="14">
        <v>24692</v>
      </c>
      <c r="G14" s="14">
        <v>36540</v>
      </c>
      <c r="H14" s="14">
        <v>33809</v>
      </c>
      <c r="I14" s="14">
        <v>40619</v>
      </c>
      <c r="J14" s="14">
        <v>28622</v>
      </c>
      <c r="K14" s="14">
        <v>41454</v>
      </c>
      <c r="L14" s="14">
        <v>14694</v>
      </c>
      <c r="M14" s="14">
        <v>7978</v>
      </c>
      <c r="N14" s="12">
        <f t="shared" si="2"/>
        <v>336066</v>
      </c>
      <c r="O14"/>
    </row>
    <row r="15" spans="1:15" ht="18.75" customHeight="1">
      <c r="A15" s="15" t="s">
        <v>9</v>
      </c>
      <c r="B15" s="14">
        <v>3257</v>
      </c>
      <c r="C15" s="14">
        <v>2600</v>
      </c>
      <c r="D15" s="14">
        <v>2790</v>
      </c>
      <c r="E15" s="14">
        <v>661</v>
      </c>
      <c r="F15" s="14">
        <v>2571</v>
      </c>
      <c r="G15" s="14">
        <v>4402</v>
      </c>
      <c r="H15" s="14">
        <v>3431</v>
      </c>
      <c r="I15" s="14">
        <v>2939</v>
      </c>
      <c r="J15" s="14">
        <v>2319</v>
      </c>
      <c r="K15" s="14">
        <v>2823</v>
      </c>
      <c r="L15" s="14">
        <v>1000</v>
      </c>
      <c r="M15" s="14">
        <v>449</v>
      </c>
      <c r="N15" s="12">
        <f t="shared" si="2"/>
        <v>29242</v>
      </c>
      <c r="O15"/>
    </row>
    <row r="16" spans="1:14" ht="18.75" customHeight="1">
      <c r="A16" s="16" t="s">
        <v>26</v>
      </c>
      <c r="B16" s="14">
        <f>B17+B18+B19</f>
        <v>9428</v>
      </c>
      <c r="C16" s="14">
        <f>C17+C18+C19</f>
        <v>6250</v>
      </c>
      <c r="D16" s="14">
        <f>D17+D18+D19</f>
        <v>5405</v>
      </c>
      <c r="E16" s="14">
        <f>E17+E18+E19</f>
        <v>1295</v>
      </c>
      <c r="F16" s="14">
        <f aca="true" t="shared" si="5" ref="F16:M16">F17+F18+F19</f>
        <v>5221</v>
      </c>
      <c r="G16" s="14">
        <f t="shared" si="5"/>
        <v>8099</v>
      </c>
      <c r="H16" s="14">
        <f t="shared" si="5"/>
        <v>7080</v>
      </c>
      <c r="I16" s="14">
        <f t="shared" si="5"/>
        <v>7898</v>
      </c>
      <c r="J16" s="14">
        <f t="shared" si="5"/>
        <v>5571</v>
      </c>
      <c r="K16" s="14">
        <f t="shared" si="5"/>
        <v>7801</v>
      </c>
      <c r="L16" s="14">
        <f t="shared" si="5"/>
        <v>2186</v>
      </c>
      <c r="M16" s="14">
        <f t="shared" si="5"/>
        <v>941</v>
      </c>
      <c r="N16" s="12">
        <f t="shared" si="2"/>
        <v>67175</v>
      </c>
    </row>
    <row r="17" spans="1:15" ht="18.75" customHeight="1">
      <c r="A17" s="15" t="s">
        <v>23</v>
      </c>
      <c r="B17" s="14">
        <v>3241</v>
      </c>
      <c r="C17" s="14">
        <v>2234</v>
      </c>
      <c r="D17" s="14">
        <v>1982</v>
      </c>
      <c r="E17" s="14">
        <v>497</v>
      </c>
      <c r="F17" s="14">
        <v>2003</v>
      </c>
      <c r="G17" s="14">
        <v>3201</v>
      </c>
      <c r="H17" s="14">
        <v>2844</v>
      </c>
      <c r="I17" s="14">
        <v>3090</v>
      </c>
      <c r="J17" s="14">
        <v>2144</v>
      </c>
      <c r="K17" s="14">
        <v>3136</v>
      </c>
      <c r="L17" s="14">
        <v>933</v>
      </c>
      <c r="M17" s="14">
        <v>324</v>
      </c>
      <c r="N17" s="12">
        <f t="shared" si="2"/>
        <v>25629</v>
      </c>
      <c r="O17"/>
    </row>
    <row r="18" spans="1:15" ht="18.75" customHeight="1">
      <c r="A18" s="15" t="s">
        <v>24</v>
      </c>
      <c r="B18" s="14">
        <v>508</v>
      </c>
      <c r="C18" s="14">
        <v>271</v>
      </c>
      <c r="D18" s="14">
        <v>332</v>
      </c>
      <c r="E18" s="14">
        <v>74</v>
      </c>
      <c r="F18" s="14">
        <v>273</v>
      </c>
      <c r="G18" s="14">
        <v>486</v>
      </c>
      <c r="H18" s="14">
        <v>406</v>
      </c>
      <c r="I18" s="14">
        <v>383</v>
      </c>
      <c r="J18" s="14">
        <v>347</v>
      </c>
      <c r="K18" s="14">
        <v>478</v>
      </c>
      <c r="L18" s="14">
        <v>138</v>
      </c>
      <c r="M18" s="14">
        <v>60</v>
      </c>
      <c r="N18" s="12">
        <f t="shared" si="2"/>
        <v>3756</v>
      </c>
      <c r="O18"/>
    </row>
    <row r="19" spans="1:15" ht="18.75" customHeight="1">
      <c r="A19" s="15" t="s">
        <v>25</v>
      </c>
      <c r="B19" s="14">
        <v>5679</v>
      </c>
      <c r="C19" s="14">
        <v>3745</v>
      </c>
      <c r="D19" s="14">
        <v>3091</v>
      </c>
      <c r="E19" s="14">
        <v>724</v>
      </c>
      <c r="F19" s="14">
        <v>2945</v>
      </c>
      <c r="G19" s="14">
        <v>4412</v>
      </c>
      <c r="H19" s="14">
        <v>3830</v>
      </c>
      <c r="I19" s="14">
        <v>4425</v>
      </c>
      <c r="J19" s="14">
        <v>3080</v>
      </c>
      <c r="K19" s="14">
        <v>4187</v>
      </c>
      <c r="L19" s="14">
        <v>1115</v>
      </c>
      <c r="M19" s="14">
        <v>557</v>
      </c>
      <c r="N19" s="12">
        <f t="shared" si="2"/>
        <v>37790</v>
      </c>
      <c r="O19"/>
    </row>
    <row r="20" spans="1:15" ht="18.75" customHeight="1">
      <c r="A20" s="17" t="s">
        <v>10</v>
      </c>
      <c r="B20" s="18">
        <f>B21+B22+B23</f>
        <v>65494</v>
      </c>
      <c r="C20" s="18">
        <f>C21+C22+C23</f>
        <v>36947</v>
      </c>
      <c r="D20" s="18">
        <f>D21+D22+D23</f>
        <v>41976</v>
      </c>
      <c r="E20" s="18">
        <f>E21+E22+E23</f>
        <v>7081</v>
      </c>
      <c r="F20" s="18">
        <f aca="true" t="shared" si="6" ref="F20:M20">F21+F22+F23</f>
        <v>31551</v>
      </c>
      <c r="G20" s="18">
        <f t="shared" si="6"/>
        <v>45695</v>
      </c>
      <c r="H20" s="18">
        <f t="shared" si="6"/>
        <v>47488</v>
      </c>
      <c r="I20" s="18">
        <f t="shared" si="6"/>
        <v>65181</v>
      </c>
      <c r="J20" s="18">
        <f t="shared" si="6"/>
        <v>38020</v>
      </c>
      <c r="K20" s="18">
        <f t="shared" si="6"/>
        <v>69315</v>
      </c>
      <c r="L20" s="18">
        <f t="shared" si="6"/>
        <v>20615</v>
      </c>
      <c r="M20" s="18">
        <f t="shared" si="6"/>
        <v>9552</v>
      </c>
      <c r="N20" s="12">
        <f aca="true" t="shared" si="7" ref="N20:N26">SUM(B20:M20)</f>
        <v>478915</v>
      </c>
      <c r="O20"/>
    </row>
    <row r="21" spans="1:15" ht="18.75" customHeight="1">
      <c r="A21" s="13" t="s">
        <v>11</v>
      </c>
      <c r="B21" s="14">
        <v>38306</v>
      </c>
      <c r="C21" s="14">
        <v>24079</v>
      </c>
      <c r="D21" s="14">
        <v>24628</v>
      </c>
      <c r="E21" s="14">
        <v>4217</v>
      </c>
      <c r="F21" s="14">
        <v>18922</v>
      </c>
      <c r="G21" s="14">
        <v>27916</v>
      </c>
      <c r="H21" s="14">
        <v>29452</v>
      </c>
      <c r="I21" s="14">
        <v>38501</v>
      </c>
      <c r="J21" s="14">
        <v>22909</v>
      </c>
      <c r="K21" s="14">
        <v>38966</v>
      </c>
      <c r="L21" s="14">
        <v>11705</v>
      </c>
      <c r="M21" s="14">
        <v>5381</v>
      </c>
      <c r="N21" s="12">
        <f t="shared" si="7"/>
        <v>284982</v>
      </c>
      <c r="O21"/>
    </row>
    <row r="22" spans="1:15" ht="18.75" customHeight="1">
      <c r="A22" s="13" t="s">
        <v>12</v>
      </c>
      <c r="B22" s="14">
        <v>25372</v>
      </c>
      <c r="C22" s="14">
        <v>11736</v>
      </c>
      <c r="D22" s="14">
        <v>16063</v>
      </c>
      <c r="E22" s="14">
        <v>2606</v>
      </c>
      <c r="F22" s="14">
        <v>11478</v>
      </c>
      <c r="G22" s="14">
        <v>15936</v>
      </c>
      <c r="H22" s="14">
        <v>16463</v>
      </c>
      <c r="I22" s="14">
        <v>25010</v>
      </c>
      <c r="J22" s="14">
        <v>14023</v>
      </c>
      <c r="K22" s="14">
        <v>28632</v>
      </c>
      <c r="L22" s="14">
        <v>8424</v>
      </c>
      <c r="M22" s="14">
        <v>3963</v>
      </c>
      <c r="N22" s="12">
        <f t="shared" si="7"/>
        <v>179706</v>
      </c>
      <c r="O22"/>
    </row>
    <row r="23" spans="1:15" ht="18.75" customHeight="1">
      <c r="A23" s="13" t="s">
        <v>13</v>
      </c>
      <c r="B23" s="14">
        <v>1816</v>
      </c>
      <c r="C23" s="14">
        <v>1132</v>
      </c>
      <c r="D23" s="14">
        <v>1285</v>
      </c>
      <c r="E23" s="14">
        <v>258</v>
      </c>
      <c r="F23" s="14">
        <v>1151</v>
      </c>
      <c r="G23" s="14">
        <v>1843</v>
      </c>
      <c r="H23" s="14">
        <v>1573</v>
      </c>
      <c r="I23" s="14">
        <v>1670</v>
      </c>
      <c r="J23" s="14">
        <v>1088</v>
      </c>
      <c r="K23" s="14">
        <v>1717</v>
      </c>
      <c r="L23" s="14">
        <v>486</v>
      </c>
      <c r="M23" s="14">
        <v>208</v>
      </c>
      <c r="N23" s="12">
        <f t="shared" si="7"/>
        <v>14227</v>
      </c>
      <c r="O23"/>
    </row>
    <row r="24" spans="1:15" ht="18.75" customHeight="1">
      <c r="A24" s="17" t="s">
        <v>14</v>
      </c>
      <c r="B24" s="14">
        <f>B25+B26</f>
        <v>28340</v>
      </c>
      <c r="C24" s="14">
        <f>C25+C26</f>
        <v>22236</v>
      </c>
      <c r="D24" s="14">
        <f>D25+D26</f>
        <v>23348</v>
      </c>
      <c r="E24" s="14">
        <f>E25+E26</f>
        <v>4878</v>
      </c>
      <c r="F24" s="14">
        <f aca="true" t="shared" si="8" ref="F24:M24">F25+F26</f>
        <v>21443</v>
      </c>
      <c r="G24" s="14">
        <f t="shared" si="8"/>
        <v>30856</v>
      </c>
      <c r="H24" s="14">
        <f t="shared" si="8"/>
        <v>28961</v>
      </c>
      <c r="I24" s="14">
        <f t="shared" si="8"/>
        <v>24526</v>
      </c>
      <c r="J24" s="14">
        <f t="shared" si="8"/>
        <v>20047</v>
      </c>
      <c r="K24" s="14">
        <f t="shared" si="8"/>
        <v>20699</v>
      </c>
      <c r="L24" s="14">
        <f t="shared" si="8"/>
        <v>6216</v>
      </c>
      <c r="M24" s="14">
        <f t="shared" si="8"/>
        <v>2283</v>
      </c>
      <c r="N24" s="12">
        <f t="shared" si="7"/>
        <v>233833</v>
      </c>
      <c r="O24"/>
    </row>
    <row r="25" spans="1:15" ht="18.75" customHeight="1">
      <c r="A25" s="13" t="s">
        <v>15</v>
      </c>
      <c r="B25" s="14">
        <v>18138</v>
      </c>
      <c r="C25" s="14">
        <v>14231</v>
      </c>
      <c r="D25" s="14">
        <v>14943</v>
      </c>
      <c r="E25" s="14">
        <v>3122</v>
      </c>
      <c r="F25" s="14">
        <v>13724</v>
      </c>
      <c r="G25" s="14">
        <v>19748</v>
      </c>
      <c r="H25" s="14">
        <v>18535</v>
      </c>
      <c r="I25" s="14">
        <v>15697</v>
      </c>
      <c r="J25" s="14">
        <v>12830</v>
      </c>
      <c r="K25" s="14">
        <v>13247</v>
      </c>
      <c r="L25" s="14">
        <v>3978</v>
      </c>
      <c r="M25" s="14">
        <v>1461</v>
      </c>
      <c r="N25" s="12">
        <f t="shared" si="7"/>
        <v>149654</v>
      </c>
      <c r="O25"/>
    </row>
    <row r="26" spans="1:15" ht="18.75" customHeight="1">
      <c r="A26" s="13" t="s">
        <v>16</v>
      </c>
      <c r="B26" s="14">
        <v>10202</v>
      </c>
      <c r="C26" s="14">
        <v>8005</v>
      </c>
      <c r="D26" s="14">
        <v>8405</v>
      </c>
      <c r="E26" s="14">
        <v>1756</v>
      </c>
      <c r="F26" s="14">
        <v>7719</v>
      </c>
      <c r="G26" s="14">
        <v>11108</v>
      </c>
      <c r="H26" s="14">
        <v>10426</v>
      </c>
      <c r="I26" s="14">
        <v>8829</v>
      </c>
      <c r="J26" s="14">
        <v>7217</v>
      </c>
      <c r="K26" s="14">
        <v>7452</v>
      </c>
      <c r="L26" s="14">
        <v>2238</v>
      </c>
      <c r="M26" s="14">
        <v>822</v>
      </c>
      <c r="N26" s="12">
        <f t="shared" si="7"/>
        <v>84179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0.9956731397355892</v>
      </c>
      <c r="C32" s="23">
        <f aca="true" t="shared" si="9" ref="C32:M32">(((+C$8+C$20)*C$29)+(C$24*C$30))/C$7</f>
        <v>0.9917317213097336</v>
      </c>
      <c r="D32" s="23">
        <f t="shared" si="9"/>
        <v>0.9957809216532233</v>
      </c>
      <c r="E32" s="23">
        <f t="shared" si="9"/>
        <v>0.9844559389044707</v>
      </c>
      <c r="F32" s="23">
        <f t="shared" si="9"/>
        <v>0.995782046383616</v>
      </c>
      <c r="G32" s="23">
        <f t="shared" si="9"/>
        <v>0.9978252322675722</v>
      </c>
      <c r="H32" s="23">
        <f t="shared" si="9"/>
        <v>0.992428599188092</v>
      </c>
      <c r="I32" s="23">
        <f t="shared" si="9"/>
        <v>0.9945632200665023</v>
      </c>
      <c r="J32" s="23">
        <f t="shared" si="9"/>
        <v>0.9971807737565651</v>
      </c>
      <c r="K32" s="23">
        <f t="shared" si="9"/>
        <v>0.9954702891885335</v>
      </c>
      <c r="L32" s="23">
        <f t="shared" si="9"/>
        <v>0.9965791786055397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1.756267851179606</v>
      </c>
      <c r="C35" s="26">
        <f>C32*C34</f>
        <v>1.690208372628179</v>
      </c>
      <c r="D35" s="26">
        <f>D32*D34</f>
        <v>1.57253723147477</v>
      </c>
      <c r="E35" s="26">
        <f>E32*E34</f>
        <v>1.9887978877748116</v>
      </c>
      <c r="F35" s="26">
        <f aca="true" t="shared" si="10" ref="F35:M35">F32*F34</f>
        <v>1.8341309512339825</v>
      </c>
      <c r="G35" s="26">
        <f t="shared" si="10"/>
        <v>1.457423534250016</v>
      </c>
      <c r="H35" s="26">
        <f t="shared" si="10"/>
        <v>1.691396061596265</v>
      </c>
      <c r="I35" s="26">
        <f t="shared" si="10"/>
        <v>1.65465482922464</v>
      </c>
      <c r="J35" s="26">
        <f t="shared" si="10"/>
        <v>1.868417615787676</v>
      </c>
      <c r="K35" s="26">
        <f t="shared" si="10"/>
        <v>1.783385023081258</v>
      </c>
      <c r="L35" s="26">
        <f t="shared" si="10"/>
        <v>2.1205211762368674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-0.0006676656</v>
      </c>
      <c r="C36" s="26">
        <v>-0.0055536904</v>
      </c>
      <c r="D36" s="26">
        <v>-8.19734E-05</v>
      </c>
      <c r="E36" s="26">
        <v>0</v>
      </c>
      <c r="F36" s="26">
        <v>-0.0013736188</v>
      </c>
      <c r="G36" s="26">
        <v>-0.001016798</v>
      </c>
      <c r="H36" s="26">
        <v>-0.0012706901</v>
      </c>
      <c r="I36" s="26">
        <v>0</v>
      </c>
      <c r="J36" s="26">
        <v>-0.0004202422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2495.2400000000002</v>
      </c>
      <c r="D38" s="65">
        <f t="shared" si="11"/>
        <v>34.24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21.400000000000002</v>
      </c>
      <c r="N38" s="28">
        <f>SUM(B38:M38)</f>
        <v>4849.24</v>
      </c>
    </row>
    <row r="39" spans="1:15" ht="18.75" customHeight="1">
      <c r="A39" s="61" t="s">
        <v>46</v>
      </c>
      <c r="B39" s="67">
        <v>88</v>
      </c>
      <c r="C39" s="67">
        <v>583</v>
      </c>
      <c r="D39" s="67">
        <v>8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1133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370604.62953576964</v>
      </c>
      <c r="C42" s="69">
        <f aca="true" t="shared" si="12" ref="C42:N42">C43+C44+C45</f>
        <v>240349.94992911434</v>
      </c>
      <c r="D42" s="69">
        <f t="shared" si="12"/>
        <v>251517.00942389798</v>
      </c>
      <c r="E42" s="69">
        <f t="shared" si="12"/>
        <v>58854.49589292</v>
      </c>
      <c r="F42" s="69">
        <f>F43+F44+F45</f>
        <v>226910.43706223206</v>
      </c>
      <c r="G42" s="69">
        <f>G43+G44+G45</f>
        <v>273326.639191848</v>
      </c>
      <c r="H42" s="69">
        <f t="shared" si="12"/>
        <v>312956.86238393496</v>
      </c>
      <c r="I42" s="69">
        <f t="shared" si="12"/>
        <v>331417.43436472</v>
      </c>
      <c r="J42" s="69">
        <f t="shared" si="12"/>
        <v>260496.32995166155</v>
      </c>
      <c r="K42" s="69">
        <f t="shared" si="12"/>
        <v>352867.69420695</v>
      </c>
      <c r="L42" s="69">
        <f t="shared" si="12"/>
        <v>139871.69730576003</v>
      </c>
      <c r="M42" s="69">
        <f t="shared" si="12"/>
        <v>66639.370828</v>
      </c>
      <c r="N42" s="69">
        <f t="shared" si="12"/>
        <v>2885812.550076809</v>
      </c>
    </row>
    <row r="43" spans="1:14" ht="18.75" customHeight="1">
      <c r="A43" s="66" t="s">
        <v>95</v>
      </c>
      <c r="B43" s="63">
        <f aca="true" t="shared" si="13" ref="B43:H43">B35*B7</f>
        <v>370368.78952816</v>
      </c>
      <c r="C43" s="63">
        <f t="shared" si="13"/>
        <v>238638.82992299995</v>
      </c>
      <c r="D43" s="63">
        <f t="shared" si="13"/>
        <v>251495.87942975998</v>
      </c>
      <c r="E43" s="63">
        <f t="shared" si="13"/>
        <v>58854.49589292</v>
      </c>
      <c r="F43" s="63">
        <f t="shared" si="13"/>
        <v>226579.36706069004</v>
      </c>
      <c r="G43" s="63">
        <f t="shared" si="13"/>
        <v>272952.10918847995</v>
      </c>
      <c r="H43" s="63">
        <f t="shared" si="13"/>
        <v>312485.42237990996</v>
      </c>
      <c r="I43" s="63">
        <f>I35*I7</f>
        <v>331417.43436472</v>
      </c>
      <c r="J43" s="63">
        <f>J35*J7</f>
        <v>260405.09994755997</v>
      </c>
      <c r="K43" s="63">
        <f>K35*K7</f>
        <v>352867.69420695</v>
      </c>
      <c r="L43" s="63">
        <f>L35*L7</f>
        <v>139871.69730576003</v>
      </c>
      <c r="M43" s="63">
        <f>M35*M7</f>
        <v>66624.477</v>
      </c>
      <c r="N43" s="65">
        <f>SUM(B43:M43)</f>
        <v>2882561.29622791</v>
      </c>
    </row>
    <row r="44" spans="1:14" ht="18.75" customHeight="1">
      <c r="A44" s="66" t="s">
        <v>96</v>
      </c>
      <c r="B44" s="63">
        <f aca="true" t="shared" si="14" ref="B44:M44">B36*B7</f>
        <v>-140.7999923904</v>
      </c>
      <c r="C44" s="63">
        <f t="shared" si="14"/>
        <v>-784.1199938856</v>
      </c>
      <c r="D44" s="63">
        <f t="shared" si="14"/>
        <v>-13.110005862</v>
      </c>
      <c r="E44" s="63">
        <f t="shared" si="14"/>
        <v>0</v>
      </c>
      <c r="F44" s="63">
        <f t="shared" si="14"/>
        <v>-169.689998458</v>
      </c>
      <c r="G44" s="63">
        <f t="shared" si="14"/>
        <v>-190.42999663199998</v>
      </c>
      <c r="H44" s="63">
        <f t="shared" si="14"/>
        <v>-234.75999597499998</v>
      </c>
      <c r="I44" s="63">
        <f t="shared" si="14"/>
        <v>0</v>
      </c>
      <c r="J44" s="63">
        <f t="shared" si="14"/>
        <v>-58.5699958984</v>
      </c>
      <c r="K44" s="63">
        <f t="shared" si="14"/>
        <v>0</v>
      </c>
      <c r="L44" s="63">
        <f t="shared" si="14"/>
        <v>0</v>
      </c>
      <c r="M44" s="63">
        <f t="shared" si="14"/>
        <v>-6.506172</v>
      </c>
      <c r="N44" s="28">
        <f>SUM(B44:M44)</f>
        <v>-1597.9861511014003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2495.2400000000002</v>
      </c>
      <c r="D45" s="63">
        <f t="shared" si="15"/>
        <v>34.24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21.400000000000002</v>
      </c>
      <c r="N45" s="65">
        <f>SUM(B45:M45)</f>
        <v>4849.24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-76313.66</v>
      </c>
      <c r="C47" s="28">
        <f t="shared" si="16"/>
        <v>-61772.34</v>
      </c>
      <c r="D47" s="28">
        <f t="shared" si="16"/>
        <v>-51442.6</v>
      </c>
      <c r="E47" s="28">
        <f t="shared" si="16"/>
        <v>-9183.6</v>
      </c>
      <c r="F47" s="28">
        <f t="shared" si="16"/>
        <v>-36745.04</v>
      </c>
      <c r="G47" s="28">
        <f t="shared" si="16"/>
        <v>-66342.84</v>
      </c>
      <c r="H47" s="28">
        <f t="shared" si="16"/>
        <v>-84090.14</v>
      </c>
      <c r="I47" s="28">
        <f t="shared" si="16"/>
        <v>-51267.82</v>
      </c>
      <c r="J47" s="28">
        <f t="shared" si="16"/>
        <v>-56604.74</v>
      </c>
      <c r="K47" s="28">
        <f t="shared" si="16"/>
        <v>-54794.68</v>
      </c>
      <c r="L47" s="28">
        <f t="shared" si="16"/>
        <v>-28383.76</v>
      </c>
      <c r="M47" s="28">
        <f t="shared" si="16"/>
        <v>-13592.44</v>
      </c>
      <c r="N47" s="28">
        <f t="shared" si="16"/>
        <v>-590533.66</v>
      </c>
      <c r="P47" s="40"/>
    </row>
    <row r="48" spans="1:16" ht="18.75" customHeight="1">
      <c r="A48" s="17" t="s">
        <v>50</v>
      </c>
      <c r="B48" s="29">
        <f>B49+B50</f>
        <v>-73223.5</v>
      </c>
      <c r="C48" s="29">
        <f>C49+C50</f>
        <v>-61652.5</v>
      </c>
      <c r="D48" s="29">
        <f>D49+D50</f>
        <v>-49217</v>
      </c>
      <c r="E48" s="29">
        <f>E49+E50</f>
        <v>-8456</v>
      </c>
      <c r="F48" s="29">
        <f aca="true" t="shared" si="17" ref="F48:M48">F49+F50</f>
        <v>-35063</v>
      </c>
      <c r="G48" s="29">
        <f t="shared" si="17"/>
        <v>-64190</v>
      </c>
      <c r="H48" s="29">
        <f t="shared" si="17"/>
        <v>-81287.5</v>
      </c>
      <c r="I48" s="29">
        <f t="shared" si="17"/>
        <v>-48618.5</v>
      </c>
      <c r="J48" s="29">
        <f t="shared" si="17"/>
        <v>-52930.5</v>
      </c>
      <c r="K48" s="29">
        <f t="shared" si="17"/>
        <v>-52094</v>
      </c>
      <c r="L48" s="29">
        <f t="shared" si="17"/>
        <v>-27027</v>
      </c>
      <c r="M48" s="29">
        <f t="shared" si="17"/>
        <v>-12852</v>
      </c>
      <c r="N48" s="28">
        <f aca="true" t="shared" si="18" ref="N48:N59">SUM(B48:M48)</f>
        <v>-566611.5</v>
      </c>
      <c r="P48" s="40"/>
    </row>
    <row r="49" spans="1:16" ht="18.75" customHeight="1">
      <c r="A49" s="13" t="s">
        <v>51</v>
      </c>
      <c r="B49" s="20">
        <f>ROUND(-B9*$D$3,2)</f>
        <v>-73223.5</v>
      </c>
      <c r="C49" s="20">
        <f>ROUND(-C9*$D$3,2)</f>
        <v>-61652.5</v>
      </c>
      <c r="D49" s="20">
        <f>ROUND(-D9*$D$3,2)</f>
        <v>-49217</v>
      </c>
      <c r="E49" s="20">
        <f>ROUND(-E9*$D$3,2)</f>
        <v>-8456</v>
      </c>
      <c r="F49" s="20">
        <f aca="true" t="shared" si="19" ref="F49:M49">ROUND(-F9*$D$3,2)</f>
        <v>-35063</v>
      </c>
      <c r="G49" s="20">
        <f t="shared" si="19"/>
        <v>-64190</v>
      </c>
      <c r="H49" s="20">
        <f t="shared" si="19"/>
        <v>-81287.5</v>
      </c>
      <c r="I49" s="20">
        <f t="shared" si="19"/>
        <v>-48618.5</v>
      </c>
      <c r="J49" s="20">
        <f t="shared" si="19"/>
        <v>-52930.5</v>
      </c>
      <c r="K49" s="20">
        <f t="shared" si="19"/>
        <v>-52094</v>
      </c>
      <c r="L49" s="20">
        <f t="shared" si="19"/>
        <v>-27027</v>
      </c>
      <c r="M49" s="20">
        <f t="shared" si="19"/>
        <v>-12852</v>
      </c>
      <c r="N49" s="54">
        <f t="shared" si="18"/>
        <v>-566611.5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-119.84</v>
      </c>
      <c r="D51" s="29">
        <f t="shared" si="21"/>
        <v>-2225.6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-2649.32</v>
      </c>
      <c r="J51" s="29">
        <f t="shared" si="21"/>
        <v>-3674.24</v>
      </c>
      <c r="K51" s="29">
        <f t="shared" si="21"/>
        <v>-2700.68</v>
      </c>
      <c r="L51" s="29">
        <f t="shared" si="21"/>
        <v>-1356.76</v>
      </c>
      <c r="M51" s="29">
        <f t="shared" si="21"/>
        <v>-740.44</v>
      </c>
      <c r="N51" s="29">
        <f>SUM(N52:N58)</f>
        <v>-23922.159999999996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0</v>
      </c>
      <c r="J54" s="27">
        <v>-1500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-119.84</v>
      </c>
      <c r="D58" s="27">
        <v>-2225.6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-21922.159999999996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294290.96953576966</v>
      </c>
      <c r="C61" s="32">
        <f t="shared" si="22"/>
        <v>178577.60992911435</v>
      </c>
      <c r="D61" s="32">
        <f t="shared" si="22"/>
        <v>200074.40942389797</v>
      </c>
      <c r="E61" s="32">
        <f t="shared" si="22"/>
        <v>49670.89589292</v>
      </c>
      <c r="F61" s="32">
        <f t="shared" si="22"/>
        <v>190165.39706223205</v>
      </c>
      <c r="G61" s="32">
        <f t="shared" si="22"/>
        <v>206983.799191848</v>
      </c>
      <c r="H61" s="32">
        <f t="shared" si="22"/>
        <v>228866.72238393495</v>
      </c>
      <c r="I61" s="32">
        <f t="shared" si="22"/>
        <v>280149.61436472</v>
      </c>
      <c r="J61" s="32">
        <f t="shared" si="22"/>
        <v>203891.58995166156</v>
      </c>
      <c r="K61" s="32">
        <f t="shared" si="22"/>
        <v>298073.01420695</v>
      </c>
      <c r="L61" s="32">
        <f t="shared" si="22"/>
        <v>111487.93730576003</v>
      </c>
      <c r="M61" s="32">
        <f t="shared" si="22"/>
        <v>53046.930828</v>
      </c>
      <c r="N61" s="32">
        <f>SUM(B61:M61)</f>
        <v>2295278.8900768086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294290.97000000003</v>
      </c>
      <c r="C64" s="42">
        <f aca="true" t="shared" si="23" ref="C64:M64">SUM(C65:C78)</f>
        <v>178577.61</v>
      </c>
      <c r="D64" s="42">
        <f t="shared" si="23"/>
        <v>200074.41</v>
      </c>
      <c r="E64" s="42">
        <f t="shared" si="23"/>
        <v>49670.9</v>
      </c>
      <c r="F64" s="42">
        <f t="shared" si="23"/>
        <v>190165.4</v>
      </c>
      <c r="G64" s="42">
        <f t="shared" si="23"/>
        <v>206983.8</v>
      </c>
      <c r="H64" s="42">
        <f t="shared" si="23"/>
        <v>228866.72</v>
      </c>
      <c r="I64" s="42">
        <f t="shared" si="23"/>
        <v>280149.61</v>
      </c>
      <c r="J64" s="42">
        <f t="shared" si="23"/>
        <v>203891.59</v>
      </c>
      <c r="K64" s="42">
        <f t="shared" si="23"/>
        <v>298073.01</v>
      </c>
      <c r="L64" s="42">
        <f t="shared" si="23"/>
        <v>111487.94</v>
      </c>
      <c r="M64" s="42">
        <f t="shared" si="23"/>
        <v>53046.93</v>
      </c>
      <c r="N64" s="32">
        <f>SUM(N65:N78)</f>
        <v>2295278.89</v>
      </c>
      <c r="P64" s="40"/>
    </row>
    <row r="65" spans="1:14" ht="18.75" customHeight="1">
      <c r="A65" s="17" t="s">
        <v>101</v>
      </c>
      <c r="B65" s="42">
        <v>60592.37</v>
      </c>
      <c r="C65" s="42">
        <v>52505.24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113097.61</v>
      </c>
    </row>
    <row r="66" spans="1:14" ht="18.75" customHeight="1">
      <c r="A66" s="17" t="s">
        <v>102</v>
      </c>
      <c r="B66" s="42">
        <v>233698.6</v>
      </c>
      <c r="C66" s="42">
        <v>126072.37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359770.97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200074.41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200074.41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49670.9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49670.9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190165.4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190165.4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206983.8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206983.8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183640.24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183640.24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45226.48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45226.48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280149.61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280149.61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203891.59</v>
      </c>
      <c r="K74" s="41">
        <v>0</v>
      </c>
      <c r="L74" s="41">
        <v>0</v>
      </c>
      <c r="M74" s="41">
        <v>0</v>
      </c>
      <c r="N74" s="32">
        <f t="shared" si="24"/>
        <v>203891.59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298073.01</v>
      </c>
      <c r="L75" s="41">
        <v>0</v>
      </c>
      <c r="M75" s="70"/>
      <c r="N75" s="29">
        <f t="shared" si="24"/>
        <v>298073.01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111487.94</v>
      </c>
      <c r="M76" s="41">
        <v>0</v>
      </c>
      <c r="N76" s="32">
        <f t="shared" si="24"/>
        <v>111487.94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53046.93</v>
      </c>
      <c r="N77" s="29">
        <f t="shared" si="24"/>
        <v>53046.93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1.9705875949232647</v>
      </c>
      <c r="C82" s="52">
        <v>1.9414449414623371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1.7096703651961067</v>
      </c>
      <c r="C83" s="52">
        <v>1.6035310032103494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1.5725372350403302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1.9887980265603353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1.8341309750273203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1.4574235385831145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1.7085144396849525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1.6294686328417896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1.6546548074330734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1.8684176161639354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1.7833850018194315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2.1205212170828216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2.0890000940645286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2015-03-26T19:37:33Z</dcterms:modified>
  <cp:category/>
  <cp:version/>
  <cp:contentType/>
  <cp:contentStatus/>
</cp:coreProperties>
</file>