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<sst xmlns="http://schemas.openxmlformats.org/spreadsheetml/2006/main" count="108" uniqueCount="106">
  <si>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</si>
  <si>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</si>
  <si>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</si>
  <si>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</si>
  <si>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</si>
  <si>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</si>
  <si>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</si>
  <si>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</si>
  <si>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</si>
  <si>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</si>
  <si>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</si>
  <si>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</si>
  <si>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</si>
  <si>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</si>
  <si>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</si>
  <si>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</si>
  <si>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</si>
  <si>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</si>
  <si>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</si>
  <si>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</si>
  <si>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</si>
  <si>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</si>
  <si>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</si>
  <si>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</si>
  <si>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</si>
  <si>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</si>
  <si>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</si>
  <si>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</si>
  <si>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</si>
  <si>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</si>
  <si>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</si>
  <si>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</si>
  <si>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</si>
  <si>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</si>
  <si>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</si>
  <si>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</si>
  <si>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</si>
  <si>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</si>
  <si>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</si>
  <si>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</si>
  <si>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</si>
  <si>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</si>
  <si>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</si>
  <si>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</si>
  <si>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</si>
  <si>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</si>
  <si>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</si>
  <si>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</si>
  <si>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</si>
  <si>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</si>
  <si>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</si>
  <si>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</si>
  <si>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</si>
  <si>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</si>
  <si>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</si>
  <si>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</si>
  <si>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</si>
  <si>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</si>
  <si>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</si>
  <si>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</si>
  <si>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</si>
  <si>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</si>
  <si>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</si>
  <si>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</si>
  <si>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</si>
  <si>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</si>
  <si>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</si>
  <si>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</si>
  <si>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</si>
  <si>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</si>
  <si>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</si>
  <si>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</si>
  <si>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</si>
  <si>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</si>
  <si>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</si>
  <si>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</si>
  <si>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</si>
  <si>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</si>
  <si>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</si>
  <si>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</si>
  <si>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</si>
  <si>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</si>
  <si>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</si>
  <si>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</si>
  <si>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</si>
  <si>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</si>
  <si>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</si>
  <si>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</si>
  <si>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</si>
  <si>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</si>
  <si>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</si>
  <si>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</si>
  <si>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</si>
  <si>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</si>
  <si>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</si>
  <si>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</si>
  <si>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</si>
  <si>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</si>
  <si>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</si>
  <si>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</si>
  <si>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</si>
  <si>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</si>
  <si>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</si>
  <si>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</si>
  <si>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</si>
  <si>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18/03/15 - VENCIMENTO 25/03/15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</si>
</sst>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M4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502633</v>
      </c>
      <c r="C7" s="10">
        <f>C8+C20+C24</f>
        <v>389040</v>
      </c>
      <c r="D7" s="10">
        <f>D8+D20+D24</f>
        <v>374355</v>
      </c>
      <c r="E7" s="10">
        <f>E8+E20+E24</f>
        <v>73407</v>
      </c>
      <c r="F7" s="10">
        <f aca="true" t="shared" si="0" ref="F7:M7">F8+F20+F24</f>
        <v>305914</v>
      </c>
      <c r="G7" s="10">
        <f t="shared" si="0"/>
        <v>514755</v>
      </c>
      <c r="H7" s="10">
        <f t="shared" si="0"/>
        <v>470857</v>
      </c>
      <c r="I7" s="10">
        <f t="shared" si="0"/>
        <v>431675</v>
      </c>
      <c r="J7" s="10">
        <f t="shared" si="0"/>
        <v>311466</v>
      </c>
      <c r="K7" s="10">
        <f t="shared" si="0"/>
        <v>376897</v>
      </c>
      <c r="L7" s="10">
        <f t="shared" si="0"/>
        <v>163918</v>
      </c>
      <c r="M7" s="10">
        <f t="shared" si="0"/>
        <v>92420</v>
      </c>
      <c r="N7" s="10">
        <f>+N8+N20+N24</f>
        <v>4007337</v>
      </c>
      <c r="O7"/>
      <c r="P7" s="39"/>
    </row>
    <row r="8" spans="1:15" ht="18.75" customHeight="1">
      <c r="A8" s="11" t="s">
        <v>27</v>
      </c>
      <c r="B8" s="12">
        <f>+B9+B12+B16</f>
        <v>283660</v>
      </c>
      <c r="C8" s="12">
        <f>+C9+C12+C16</f>
        <v>231356</v>
      </c>
      <c r="D8" s="12">
        <f>+D9+D12+D16</f>
        <v>236018</v>
      </c>
      <c r="E8" s="12">
        <f>+E9+E12+E16</f>
        <v>44754</v>
      </c>
      <c r="F8" s="12">
        <f aca="true" t="shared" si="1" ref="F8:M8">+F9+F12+F16</f>
        <v>183432</v>
      </c>
      <c r="G8" s="12">
        <f t="shared" si="1"/>
        <v>311549</v>
      </c>
      <c r="H8" s="12">
        <f t="shared" si="1"/>
        <v>271569</v>
      </c>
      <c r="I8" s="12">
        <f t="shared" si="1"/>
        <v>251326</v>
      </c>
      <c r="J8" s="12">
        <f t="shared" si="1"/>
        <v>185504</v>
      </c>
      <c r="K8" s="12">
        <f t="shared" si="1"/>
        <v>206749</v>
      </c>
      <c r="L8" s="12">
        <f t="shared" si="1"/>
        <v>99104</v>
      </c>
      <c r="M8" s="12">
        <f t="shared" si="1"/>
        <v>58893</v>
      </c>
      <c r="N8" s="12">
        <f>SUM(B8:M8)</f>
        <v>2363914</v>
      </c>
      <c r="O8"/>
    </row>
    <row r="9" spans="1:15" ht="18.75" customHeight="1">
      <c r="A9" s="13" t="s">
        <v>4</v>
      </c>
      <c r="B9" s="14">
        <v>27121</v>
      </c>
      <c r="C9" s="14">
        <v>27330</v>
      </c>
      <c r="D9" s="14">
        <v>15963</v>
      </c>
      <c r="E9" s="14">
        <v>3671</v>
      </c>
      <c r="F9" s="14">
        <v>13496</v>
      </c>
      <c r="G9" s="14">
        <v>26065</v>
      </c>
      <c r="H9" s="14">
        <v>33161</v>
      </c>
      <c r="I9" s="14">
        <v>16151</v>
      </c>
      <c r="J9" s="14">
        <v>20440</v>
      </c>
      <c r="K9" s="14">
        <v>16000</v>
      </c>
      <c r="L9" s="14">
        <v>12839</v>
      </c>
      <c r="M9" s="14">
        <v>7355</v>
      </c>
      <c r="N9" s="12">
        <f aca="true" t="shared" si="2" ref="N9:N19">SUM(B9:M9)</f>
        <v>219592</v>
      </c>
      <c r="O9"/>
    </row>
    <row r="10" spans="1:15" ht="18.75" customHeight="1">
      <c r="A10" s="15" t="s">
        <v>5</v>
      </c>
      <c r="B10" s="14">
        <f>+B9-B11</f>
        <v>27121</v>
      </c>
      <c r="C10" s="14">
        <f>+C9-C11</f>
        <v>27330</v>
      </c>
      <c r="D10" s="14">
        <f>+D9-D11</f>
        <v>15963</v>
      </c>
      <c r="E10" s="14">
        <f>+E9-E11</f>
        <v>3671</v>
      </c>
      <c r="F10" s="14">
        <f aca="true" t="shared" si="3" ref="F10:M10">+F9-F11</f>
        <v>13496</v>
      </c>
      <c r="G10" s="14">
        <f t="shared" si="3"/>
        <v>26065</v>
      </c>
      <c r="H10" s="14">
        <f t="shared" si="3"/>
        <v>33161</v>
      </c>
      <c r="I10" s="14">
        <f t="shared" si="3"/>
        <v>16151</v>
      </c>
      <c r="J10" s="14">
        <f t="shared" si="3"/>
        <v>20440</v>
      </c>
      <c r="K10" s="14">
        <f t="shared" si="3"/>
        <v>16000</v>
      </c>
      <c r="L10" s="14">
        <f t="shared" si="3"/>
        <v>12839</v>
      </c>
      <c r="M10" s="14">
        <f t="shared" si="3"/>
        <v>7355</v>
      </c>
      <c r="N10" s="12">
        <f t="shared" si="2"/>
        <v>219592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229130</v>
      </c>
      <c r="C12" s="14">
        <f>C13+C14+C15</f>
        <v>183189</v>
      </c>
      <c r="D12" s="14">
        <f>D13+D14+D15</f>
        <v>205389</v>
      </c>
      <c r="E12" s="14">
        <f>E13+E14+E15</f>
        <v>37599</v>
      </c>
      <c r="F12" s="14">
        <f aca="true" t="shared" si="4" ref="F12:M12">F13+F14+F15</f>
        <v>153499</v>
      </c>
      <c r="G12" s="14">
        <f t="shared" si="4"/>
        <v>259765</v>
      </c>
      <c r="H12" s="14">
        <f t="shared" si="4"/>
        <v>217994</v>
      </c>
      <c r="I12" s="14">
        <f t="shared" si="4"/>
        <v>215605</v>
      </c>
      <c r="J12" s="14">
        <f t="shared" si="4"/>
        <v>150668</v>
      </c>
      <c r="K12" s="14">
        <f t="shared" si="4"/>
        <v>171671</v>
      </c>
      <c r="L12" s="14">
        <f t="shared" si="4"/>
        <v>80047</v>
      </c>
      <c r="M12" s="14">
        <f t="shared" si="4"/>
        <v>47988</v>
      </c>
      <c r="N12" s="12">
        <f t="shared" si="2"/>
        <v>1952544</v>
      </c>
      <c r="O12"/>
    </row>
    <row r="13" spans="1:15" ht="18.75" customHeight="1">
      <c r="A13" s="15" t="s">
        <v>7</v>
      </c>
      <c r="B13" s="14">
        <v>111416</v>
      </c>
      <c r="C13" s="14">
        <v>90218</v>
      </c>
      <c r="D13" s="14">
        <v>97382</v>
      </c>
      <c r="E13" s="14">
        <v>18168</v>
      </c>
      <c r="F13" s="14">
        <v>73056</v>
      </c>
      <c r="G13" s="14">
        <v>125675</v>
      </c>
      <c r="H13" s="14">
        <v>110028</v>
      </c>
      <c r="I13" s="14">
        <v>108832</v>
      </c>
      <c r="J13" s="14">
        <v>73769</v>
      </c>
      <c r="K13" s="14">
        <v>84129</v>
      </c>
      <c r="L13" s="14">
        <v>39447</v>
      </c>
      <c r="M13" s="14">
        <v>23121</v>
      </c>
      <c r="N13" s="12">
        <f t="shared" si="2"/>
        <v>955241</v>
      </c>
      <c r="O13"/>
    </row>
    <row r="14" spans="1:15" ht="18.75" customHeight="1">
      <c r="A14" s="15" t="s">
        <v>8</v>
      </c>
      <c r="B14" s="14">
        <v>104606</v>
      </c>
      <c r="C14" s="14">
        <v>79081</v>
      </c>
      <c r="D14" s="14">
        <v>96568</v>
      </c>
      <c r="E14" s="14">
        <v>16669</v>
      </c>
      <c r="F14" s="14">
        <v>68666</v>
      </c>
      <c r="G14" s="14">
        <v>113869</v>
      </c>
      <c r="H14" s="14">
        <v>93349</v>
      </c>
      <c r="I14" s="14">
        <v>96360</v>
      </c>
      <c r="J14" s="14">
        <v>67762</v>
      </c>
      <c r="K14" s="14">
        <v>78113</v>
      </c>
      <c r="L14" s="14">
        <v>36518</v>
      </c>
      <c r="M14" s="14">
        <v>22575</v>
      </c>
      <c r="N14" s="12">
        <f t="shared" si="2"/>
        <v>874136</v>
      </c>
      <c r="O14"/>
    </row>
    <row r="15" spans="1:15" ht="18.75" customHeight="1">
      <c r="A15" s="15" t="s">
        <v>9</v>
      </c>
      <c r="B15" s="14">
        <v>13108</v>
      </c>
      <c r="C15" s="14">
        <v>13890</v>
      </c>
      <c r="D15" s="14">
        <v>11439</v>
      </c>
      <c r="E15" s="14">
        <v>2762</v>
      </c>
      <c r="F15" s="14">
        <v>11777</v>
      </c>
      <c r="G15" s="14">
        <v>20221</v>
      </c>
      <c r="H15" s="14">
        <v>14617</v>
      </c>
      <c r="I15" s="14">
        <v>10413</v>
      </c>
      <c r="J15" s="14">
        <v>9137</v>
      </c>
      <c r="K15" s="14">
        <v>9429</v>
      </c>
      <c r="L15" s="14">
        <v>4082</v>
      </c>
      <c r="M15" s="14">
        <v>2292</v>
      </c>
      <c r="N15" s="12">
        <f t="shared" si="2"/>
        <v>123167</v>
      </c>
      <c r="O15"/>
    </row>
    <row r="16" spans="1:14" ht="18.75" customHeight="1">
      <c r="A16" s="16" t="s">
        <v>26</v>
      </c>
      <c r="B16" s="14">
        <f>B17+B18+B19</f>
        <v>27409</v>
      </c>
      <c r="C16" s="14">
        <f>C17+C18+C19</f>
        <v>20837</v>
      </c>
      <c r="D16" s="14">
        <f>D17+D18+D19</f>
        <v>14666</v>
      </c>
      <c r="E16" s="14">
        <f>E17+E18+E19</f>
        <v>3484</v>
      </c>
      <c r="F16" s="14">
        <f aca="true" t="shared" si="5" ref="F16:M16">F17+F18+F19</f>
        <v>16437</v>
      </c>
      <c r="G16" s="14">
        <f t="shared" si="5"/>
        <v>25719</v>
      </c>
      <c r="H16" s="14">
        <f t="shared" si="5"/>
        <v>20414</v>
      </c>
      <c r="I16" s="14">
        <f t="shared" si="5"/>
        <v>19570</v>
      </c>
      <c r="J16" s="14">
        <f t="shared" si="5"/>
        <v>14396</v>
      </c>
      <c r="K16" s="14">
        <f t="shared" si="5"/>
        <v>19078</v>
      </c>
      <c r="L16" s="14">
        <f t="shared" si="5"/>
        <v>6218</v>
      </c>
      <c r="M16" s="14">
        <f t="shared" si="5"/>
        <v>3550</v>
      </c>
      <c r="N16" s="12">
        <f t="shared" si="2"/>
        <v>191778</v>
      </c>
    </row>
    <row r="17" spans="1:15" ht="18.75" customHeight="1">
      <c r="A17" s="15" t="s">
        <v>23</v>
      </c>
      <c r="B17" s="14">
        <v>6742</v>
      </c>
      <c r="C17" s="14">
        <v>5533</v>
      </c>
      <c r="D17" s="14">
        <v>4255</v>
      </c>
      <c r="E17" s="14">
        <v>931</v>
      </c>
      <c r="F17" s="14">
        <v>4353</v>
      </c>
      <c r="G17" s="14">
        <v>8029</v>
      </c>
      <c r="H17" s="14">
        <v>6417</v>
      </c>
      <c r="I17" s="14">
        <v>5658</v>
      </c>
      <c r="J17" s="14">
        <v>4422</v>
      </c>
      <c r="K17" s="14">
        <v>5382</v>
      </c>
      <c r="L17" s="14">
        <v>2142</v>
      </c>
      <c r="M17" s="14">
        <v>1001</v>
      </c>
      <c r="N17" s="12">
        <f t="shared" si="2"/>
        <v>54865</v>
      </c>
      <c r="O17"/>
    </row>
    <row r="18" spans="1:15" ht="18.75" customHeight="1">
      <c r="A18" s="15" t="s">
        <v>24</v>
      </c>
      <c r="B18" s="14">
        <v>1079</v>
      </c>
      <c r="C18" s="14">
        <v>738</v>
      </c>
      <c r="D18" s="14">
        <v>746</v>
      </c>
      <c r="E18" s="14">
        <v>152</v>
      </c>
      <c r="F18" s="14">
        <v>658</v>
      </c>
      <c r="G18" s="14">
        <v>1149</v>
      </c>
      <c r="H18" s="14">
        <v>857</v>
      </c>
      <c r="I18" s="14">
        <v>754</v>
      </c>
      <c r="J18" s="14">
        <v>589</v>
      </c>
      <c r="K18" s="14">
        <v>802</v>
      </c>
      <c r="L18" s="14">
        <v>265</v>
      </c>
      <c r="M18" s="14">
        <v>136</v>
      </c>
      <c r="N18" s="12">
        <f t="shared" si="2"/>
        <v>7925</v>
      </c>
      <c r="O18"/>
    </row>
    <row r="19" spans="1:15" ht="18.75" customHeight="1">
      <c r="A19" s="15" t="s">
        <v>25</v>
      </c>
      <c r="B19" s="14">
        <v>19588</v>
      </c>
      <c r="C19" s="14">
        <v>14566</v>
      </c>
      <c r="D19" s="14">
        <v>9665</v>
      </c>
      <c r="E19" s="14">
        <v>2401</v>
      </c>
      <c r="F19" s="14">
        <v>11426</v>
      </c>
      <c r="G19" s="14">
        <v>16541</v>
      </c>
      <c r="H19" s="14">
        <v>13140</v>
      </c>
      <c r="I19" s="14">
        <v>13158</v>
      </c>
      <c r="J19" s="14">
        <v>9385</v>
      </c>
      <c r="K19" s="14">
        <v>12894</v>
      </c>
      <c r="L19" s="14">
        <v>3811</v>
      </c>
      <c r="M19" s="14">
        <v>2413</v>
      </c>
      <c r="N19" s="12">
        <f t="shared" si="2"/>
        <v>128988</v>
      </c>
      <c r="O19"/>
    </row>
    <row r="20" spans="1:15" ht="18.75" customHeight="1">
      <c r="A20" s="17" t="s">
        <v>10</v>
      </c>
      <c r="B20" s="18">
        <f>B21+B22+B23</f>
        <v>161009</v>
      </c>
      <c r="C20" s="18">
        <f>C21+C22+C23</f>
        <v>105010</v>
      </c>
      <c r="D20" s="18">
        <f>D21+D22+D23</f>
        <v>91681</v>
      </c>
      <c r="E20" s="18">
        <f>E21+E22+E23</f>
        <v>17654</v>
      </c>
      <c r="F20" s="18">
        <f aca="true" t="shared" si="6" ref="F20:M20">F21+F22+F23</f>
        <v>77240</v>
      </c>
      <c r="G20" s="18">
        <f t="shared" si="6"/>
        <v>130201</v>
      </c>
      <c r="H20" s="18">
        <f t="shared" si="6"/>
        <v>135553</v>
      </c>
      <c r="I20" s="18">
        <f t="shared" si="6"/>
        <v>135048</v>
      </c>
      <c r="J20" s="18">
        <f t="shared" si="6"/>
        <v>87297</v>
      </c>
      <c r="K20" s="18">
        <f t="shared" si="6"/>
        <v>134040</v>
      </c>
      <c r="L20" s="18">
        <f t="shared" si="6"/>
        <v>52621</v>
      </c>
      <c r="M20" s="18">
        <f t="shared" si="6"/>
        <v>28270</v>
      </c>
      <c r="N20" s="12">
        <f aca="true" t="shared" si="7" ref="N20:N26">SUM(B20:M20)</f>
        <v>1155624</v>
      </c>
      <c r="O20"/>
    </row>
    <row r="21" spans="1:15" ht="18.75" customHeight="1">
      <c r="A21" s="13" t="s">
        <v>11</v>
      </c>
      <c r="B21" s="14">
        <v>86153</v>
      </c>
      <c r="C21" s="14">
        <v>60379</v>
      </c>
      <c r="D21" s="14">
        <v>51185</v>
      </c>
      <c r="E21" s="14">
        <v>10006</v>
      </c>
      <c r="F21" s="14">
        <v>42567</v>
      </c>
      <c r="G21" s="14">
        <v>74916</v>
      </c>
      <c r="H21" s="14">
        <v>78531</v>
      </c>
      <c r="I21" s="14">
        <v>76342</v>
      </c>
      <c r="J21" s="14">
        <v>49097</v>
      </c>
      <c r="K21" s="14">
        <v>72748</v>
      </c>
      <c r="L21" s="14">
        <v>28933</v>
      </c>
      <c r="M21" s="14">
        <v>15348</v>
      </c>
      <c r="N21" s="12">
        <f t="shared" si="7"/>
        <v>646205</v>
      </c>
      <c r="O21"/>
    </row>
    <row r="22" spans="1:15" ht="18.75" customHeight="1">
      <c r="A22" s="13" t="s">
        <v>12</v>
      </c>
      <c r="B22" s="14">
        <v>67649</v>
      </c>
      <c r="C22" s="14">
        <v>38900</v>
      </c>
      <c r="D22" s="14">
        <v>35922</v>
      </c>
      <c r="E22" s="14">
        <v>6604</v>
      </c>
      <c r="F22" s="14">
        <v>29694</v>
      </c>
      <c r="G22" s="14">
        <v>47332</v>
      </c>
      <c r="H22" s="14">
        <v>50670</v>
      </c>
      <c r="I22" s="14">
        <v>52876</v>
      </c>
      <c r="J22" s="14">
        <v>34193</v>
      </c>
      <c r="K22" s="14">
        <v>55741</v>
      </c>
      <c r="L22" s="14">
        <v>21603</v>
      </c>
      <c r="M22" s="14">
        <v>11939</v>
      </c>
      <c r="N22" s="12">
        <f t="shared" si="7"/>
        <v>453123</v>
      </c>
      <c r="O22"/>
    </row>
    <row r="23" spans="1:15" ht="18.75" customHeight="1">
      <c r="A23" s="13" t="s">
        <v>13</v>
      </c>
      <c r="B23" s="14">
        <v>7207</v>
      </c>
      <c r="C23" s="14">
        <v>5731</v>
      </c>
      <c r="D23" s="14">
        <v>4574</v>
      </c>
      <c r="E23" s="14">
        <v>1044</v>
      </c>
      <c r="F23" s="14">
        <v>4979</v>
      </c>
      <c r="G23" s="14">
        <v>7953</v>
      </c>
      <c r="H23" s="14">
        <v>6352</v>
      </c>
      <c r="I23" s="14">
        <v>5830</v>
      </c>
      <c r="J23" s="14">
        <v>4007</v>
      </c>
      <c r="K23" s="14">
        <v>5551</v>
      </c>
      <c r="L23" s="14">
        <v>2085</v>
      </c>
      <c r="M23" s="14">
        <v>983</v>
      </c>
      <c r="N23" s="12">
        <f t="shared" si="7"/>
        <v>56296</v>
      </c>
      <c r="O23"/>
    </row>
    <row r="24" spans="1:15" ht="18.75" customHeight="1">
      <c r="A24" s="17" t="s">
        <v>14</v>
      </c>
      <c r="B24" s="14">
        <f>B25+B26</f>
        <v>57964</v>
      </c>
      <c r="C24" s="14">
        <f>C25+C26</f>
        <v>52674</v>
      </c>
      <c r="D24" s="14">
        <f>D25+D26</f>
        <v>46656</v>
      </c>
      <c r="E24" s="14">
        <f>E25+E26</f>
        <v>10999</v>
      </c>
      <c r="F24" s="14">
        <f aca="true" t="shared" si="8" ref="F24:M24">F25+F26</f>
        <v>45242</v>
      </c>
      <c r="G24" s="14">
        <f t="shared" si="8"/>
        <v>73005</v>
      </c>
      <c r="H24" s="14">
        <f t="shared" si="8"/>
        <v>63735</v>
      </c>
      <c r="I24" s="14">
        <f t="shared" si="8"/>
        <v>45301</v>
      </c>
      <c r="J24" s="14">
        <f t="shared" si="8"/>
        <v>38665</v>
      </c>
      <c r="K24" s="14">
        <f t="shared" si="8"/>
        <v>36108</v>
      </c>
      <c r="L24" s="14">
        <f t="shared" si="8"/>
        <v>12193</v>
      </c>
      <c r="M24" s="14">
        <f t="shared" si="8"/>
        <v>5257</v>
      </c>
      <c r="N24" s="12">
        <f t="shared" si="7"/>
        <v>487799</v>
      </c>
      <c r="O24"/>
    </row>
    <row r="25" spans="1:15" ht="18.75" customHeight="1">
      <c r="A25" s="13" t="s">
        <v>15</v>
      </c>
      <c r="B25" s="14">
        <v>37097</v>
      </c>
      <c r="C25" s="14">
        <v>33711</v>
      </c>
      <c r="D25" s="14">
        <v>29860</v>
      </c>
      <c r="E25" s="14">
        <v>7039</v>
      </c>
      <c r="F25" s="14">
        <v>28955</v>
      </c>
      <c r="G25" s="14">
        <v>46723</v>
      </c>
      <c r="H25" s="14">
        <v>40790</v>
      </c>
      <c r="I25" s="14">
        <v>28993</v>
      </c>
      <c r="J25" s="14">
        <v>24746</v>
      </c>
      <c r="K25" s="14">
        <v>23109</v>
      </c>
      <c r="L25" s="14">
        <v>7804</v>
      </c>
      <c r="M25" s="14">
        <v>3364</v>
      </c>
      <c r="N25" s="12">
        <f t="shared" si="7"/>
        <v>312191</v>
      </c>
      <c r="O25"/>
    </row>
    <row r="26" spans="1:15" ht="18.75" customHeight="1">
      <c r="A26" s="13" t="s">
        <v>16</v>
      </c>
      <c r="B26" s="14">
        <v>20867</v>
      </c>
      <c r="C26" s="14">
        <v>18963</v>
      </c>
      <c r="D26" s="14">
        <v>16796</v>
      </c>
      <c r="E26" s="14">
        <v>3960</v>
      </c>
      <c r="F26" s="14">
        <v>16287</v>
      </c>
      <c r="G26" s="14">
        <v>26282</v>
      </c>
      <c r="H26" s="14">
        <v>22945</v>
      </c>
      <c r="I26" s="14">
        <v>16308</v>
      </c>
      <c r="J26" s="14">
        <v>13919</v>
      </c>
      <c r="K26" s="14">
        <v>12999</v>
      </c>
      <c r="L26" s="14">
        <v>4389</v>
      </c>
      <c r="M26" s="14">
        <v>1893</v>
      </c>
      <c r="N26" s="12">
        <f t="shared" si="7"/>
        <v>175608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0.9961593216123892</v>
      </c>
      <c r="C32" s="23">
        <f aca="true" t="shared" si="9" ref="C32:M32">(((+C$8+C$20)*C$29)+(C$24*C$30))/C$7</f>
        <v>0.9928917720542875</v>
      </c>
      <c r="D32" s="23">
        <f t="shared" si="9"/>
        <v>0.9963981824738549</v>
      </c>
      <c r="E32" s="23">
        <f t="shared" si="9"/>
        <v>0.9858704796545288</v>
      </c>
      <c r="F32" s="23">
        <f t="shared" si="9"/>
        <v>0.9964062429310199</v>
      </c>
      <c r="G32" s="23">
        <f t="shared" si="9"/>
        <v>0.9981279132791329</v>
      </c>
      <c r="H32" s="23">
        <f t="shared" si="9"/>
        <v>0.9934621328768607</v>
      </c>
      <c r="I32" s="23">
        <f t="shared" si="9"/>
        <v>0.9953405585220362</v>
      </c>
      <c r="J32" s="23">
        <f t="shared" si="9"/>
        <v>0.9975668804941792</v>
      </c>
      <c r="K32" s="23">
        <f t="shared" si="9"/>
        <v>0.9958517143941183</v>
      </c>
      <c r="L32" s="23">
        <f t="shared" si="9"/>
        <v>0.9972998334533121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1.7571254273920933</v>
      </c>
      <c r="C35" s="26">
        <f>C32*C34</f>
        <v>1.692185447112122</v>
      </c>
      <c r="D35" s="26">
        <f>D32*D34</f>
        <v>1.5735120097627115</v>
      </c>
      <c r="E35" s="26">
        <f>E32*E34</f>
        <v>1.9916555429980791</v>
      </c>
      <c r="F35" s="26">
        <f aca="true" t="shared" si="10" ref="F35:M35">F32*F34</f>
        <v>1.8352806588546455</v>
      </c>
      <c r="G35" s="26">
        <f t="shared" si="10"/>
        <v>1.4578656301355013</v>
      </c>
      <c r="H35" s="26">
        <f t="shared" si="10"/>
        <v>1.6931575130620335</v>
      </c>
      <c r="I35" s="26">
        <f t="shared" si="10"/>
        <v>1.6559480872131116</v>
      </c>
      <c r="J35" s="26">
        <f t="shared" si="10"/>
        <v>1.8691410639819435</v>
      </c>
      <c r="K35" s="26">
        <f t="shared" si="10"/>
        <v>1.784068346337063</v>
      </c>
      <c r="L35" s="26">
        <f t="shared" si="10"/>
        <v>2.1220545856219575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-0.0006679824</v>
      </c>
      <c r="C36" s="26">
        <v>-0.0055601995</v>
      </c>
      <c r="D36" s="26">
        <v>-5.12615E-05</v>
      </c>
      <c r="E36" s="26">
        <v>0</v>
      </c>
      <c r="F36" s="26">
        <v>-0.0013744713</v>
      </c>
      <c r="G36" s="26">
        <v>-0.0010171247</v>
      </c>
      <c r="H36" s="26">
        <v>-0.001272021</v>
      </c>
      <c r="I36" s="26">
        <v>0</v>
      </c>
      <c r="J36" s="26">
        <v>-0.0004203669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2473.84</v>
      </c>
      <c r="D38" s="65">
        <f t="shared" si="11"/>
        <v>21.400000000000002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21.400000000000002</v>
      </c>
      <c r="N38" s="28">
        <f>SUM(B38:M38)</f>
        <v>4815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5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1125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883230.1149487108</v>
      </c>
      <c r="C42" s="69">
        <f aca="true" t="shared" si="12" ref="C42:N42">C43+C44+C45</f>
        <v>658638.5263310199</v>
      </c>
      <c r="D42" s="69">
        <f t="shared" si="12"/>
        <v>589054.2984158874</v>
      </c>
      <c r="E42" s="69">
        <f t="shared" si="12"/>
        <v>146201.45844486</v>
      </c>
      <c r="F42" s="69">
        <f>F43+F44+F45</f>
        <v>561518.3374595919</v>
      </c>
      <c r="G42" s="69">
        <f>G43+G44+G45</f>
        <v>750485.0124154515</v>
      </c>
      <c r="H42" s="69">
        <f t="shared" si="12"/>
        <v>797342.3271358529</v>
      </c>
      <c r="I42" s="69">
        <f t="shared" si="12"/>
        <v>714831.3905477199</v>
      </c>
      <c r="J42" s="69">
        <f t="shared" si="12"/>
        <v>582192.7606373247</v>
      </c>
      <c r="K42" s="69">
        <f t="shared" si="12"/>
        <v>672410.0075294</v>
      </c>
      <c r="L42" s="69">
        <f t="shared" si="12"/>
        <v>347842.94356598</v>
      </c>
      <c r="M42" s="69">
        <f t="shared" si="12"/>
        <v>193067.92632</v>
      </c>
      <c r="N42" s="69">
        <f t="shared" si="12"/>
        <v>6896815.103751798</v>
      </c>
    </row>
    <row r="43" spans="1:14" ht="18.75" customHeight="1">
      <c r="A43" s="66" t="s">
        <v>95</v>
      </c>
      <c r="B43" s="63">
        <f aca="true" t="shared" si="13" ref="B43:H43">B35*B7</f>
        <v>883189.22494637</v>
      </c>
      <c r="C43" s="63">
        <f t="shared" si="13"/>
        <v>658327.8263445</v>
      </c>
      <c r="D43" s="63">
        <f t="shared" si="13"/>
        <v>589052.0884147199</v>
      </c>
      <c r="E43" s="63">
        <f t="shared" si="13"/>
        <v>146201.45844486</v>
      </c>
      <c r="F43" s="63">
        <f t="shared" si="13"/>
        <v>561438.0474728601</v>
      </c>
      <c r="G43" s="63">
        <f t="shared" si="13"/>
        <v>750443.6224404</v>
      </c>
      <c r="H43" s="63">
        <f t="shared" si="13"/>
        <v>797235.0671278499</v>
      </c>
      <c r="I43" s="63">
        <f>I35*I7</f>
        <v>714831.3905477199</v>
      </c>
      <c r="J43" s="63">
        <f>J35*J7</f>
        <v>582173.8906342</v>
      </c>
      <c r="K43" s="63">
        <f>K35*K7</f>
        <v>672410.0075294</v>
      </c>
      <c r="L43" s="63">
        <f>L35*L7</f>
        <v>347842.94356598</v>
      </c>
      <c r="M43" s="63">
        <f>M35*M7</f>
        <v>193065.38</v>
      </c>
      <c r="N43" s="65">
        <f>SUM(B43:M43)</f>
        <v>6896210.947468859</v>
      </c>
    </row>
    <row r="44" spans="1:14" ht="18.75" customHeight="1">
      <c r="A44" s="66" t="s">
        <v>96</v>
      </c>
      <c r="B44" s="63">
        <f aca="true" t="shared" si="14" ref="B44:M44">B36*B7</f>
        <v>-335.7499976592</v>
      </c>
      <c r="C44" s="63">
        <f t="shared" si="14"/>
        <v>-2163.14001348</v>
      </c>
      <c r="D44" s="63">
        <f t="shared" si="14"/>
        <v>-19.1899988325</v>
      </c>
      <c r="E44" s="63">
        <f t="shared" si="14"/>
        <v>0</v>
      </c>
      <c r="F44" s="63">
        <f t="shared" si="14"/>
        <v>-420.47001326820003</v>
      </c>
      <c r="G44" s="63">
        <f t="shared" si="14"/>
        <v>-523.5700249485</v>
      </c>
      <c r="H44" s="63">
        <f t="shared" si="14"/>
        <v>-598.939991997</v>
      </c>
      <c r="I44" s="63">
        <f t="shared" si="14"/>
        <v>0</v>
      </c>
      <c r="J44" s="63">
        <f t="shared" si="14"/>
        <v>-130.9299968754</v>
      </c>
      <c r="K44" s="63">
        <f t="shared" si="14"/>
        <v>0</v>
      </c>
      <c r="L44" s="63">
        <f t="shared" si="14"/>
        <v>0</v>
      </c>
      <c r="M44" s="63">
        <f t="shared" si="14"/>
        <v>-18.85368</v>
      </c>
      <c r="N44" s="28">
        <f>SUM(B44:M44)</f>
        <v>-4210.8437170608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2473.84</v>
      </c>
      <c r="D45" s="63">
        <f t="shared" si="15"/>
        <v>21.400000000000002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21.400000000000002</v>
      </c>
      <c r="N45" s="65">
        <f>SUM(B45:M45)</f>
        <v>4815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-98013.66</v>
      </c>
      <c r="C47" s="28">
        <f t="shared" si="16"/>
        <v>-95796.24</v>
      </c>
      <c r="D47" s="28">
        <f t="shared" si="16"/>
        <v>-58108.94</v>
      </c>
      <c r="E47" s="28">
        <f t="shared" si="16"/>
        <v>-13576.1</v>
      </c>
      <c r="F47" s="28">
        <f t="shared" si="16"/>
        <v>-48918.04</v>
      </c>
      <c r="G47" s="28">
        <f t="shared" si="16"/>
        <v>-93380.34</v>
      </c>
      <c r="H47" s="28">
        <f t="shared" si="16"/>
        <v>-118866.14</v>
      </c>
      <c r="I47" s="28">
        <f t="shared" si="16"/>
        <v>-59677.82</v>
      </c>
      <c r="J47" s="28">
        <f t="shared" si="16"/>
        <v>-74714.24</v>
      </c>
      <c r="K47" s="28">
        <f t="shared" si="16"/>
        <v>-59200.68</v>
      </c>
      <c r="L47" s="28">
        <f t="shared" si="16"/>
        <v>-46293.26</v>
      </c>
      <c r="M47" s="28">
        <f t="shared" si="16"/>
        <v>-26097.74</v>
      </c>
      <c r="N47" s="28">
        <f t="shared" si="16"/>
        <v>-792643.2</v>
      </c>
      <c r="P47" s="40"/>
    </row>
    <row r="48" spans="1:16" ht="18.75" customHeight="1">
      <c r="A48" s="17" t="s">
        <v>50</v>
      </c>
      <c r="B48" s="29">
        <f>B49+B50</f>
        <v>-94923.5</v>
      </c>
      <c r="C48" s="29">
        <f>C49+C50</f>
        <v>-95655</v>
      </c>
      <c r="D48" s="29">
        <f>D49+D50</f>
        <v>-55870.5</v>
      </c>
      <c r="E48" s="29">
        <f>E49+E50</f>
        <v>-12848.5</v>
      </c>
      <c r="F48" s="29">
        <f aca="true" t="shared" si="17" ref="F48:M48">F49+F50</f>
        <v>-47236</v>
      </c>
      <c r="G48" s="29">
        <f t="shared" si="17"/>
        <v>-91227.5</v>
      </c>
      <c r="H48" s="29">
        <f t="shared" si="17"/>
        <v>-116063.5</v>
      </c>
      <c r="I48" s="29">
        <f t="shared" si="17"/>
        <v>-56528.5</v>
      </c>
      <c r="J48" s="29">
        <f t="shared" si="17"/>
        <v>-71540</v>
      </c>
      <c r="K48" s="29">
        <f t="shared" si="17"/>
        <v>-56000</v>
      </c>
      <c r="L48" s="29">
        <f t="shared" si="17"/>
        <v>-44936.5</v>
      </c>
      <c r="M48" s="29">
        <f t="shared" si="17"/>
        <v>-25742.5</v>
      </c>
      <c r="N48" s="28">
        <f aca="true" t="shared" si="18" ref="N48:N59">SUM(B48:M48)</f>
        <v>-768572</v>
      </c>
      <c r="P48" s="40"/>
    </row>
    <row r="49" spans="1:16" ht="18.75" customHeight="1">
      <c r="A49" s="13" t="s">
        <v>51</v>
      </c>
      <c r="B49" s="20">
        <f>ROUND(-B9*$D$3,2)</f>
        <v>-94923.5</v>
      </c>
      <c r="C49" s="20">
        <f>ROUND(-C9*$D$3,2)</f>
        <v>-95655</v>
      </c>
      <c r="D49" s="20">
        <f>ROUND(-D9*$D$3,2)</f>
        <v>-55870.5</v>
      </c>
      <c r="E49" s="20">
        <f>ROUND(-E9*$D$3,2)</f>
        <v>-12848.5</v>
      </c>
      <c r="F49" s="20">
        <f aca="true" t="shared" si="19" ref="F49:M49">ROUND(-F9*$D$3,2)</f>
        <v>-47236</v>
      </c>
      <c r="G49" s="20">
        <f t="shared" si="19"/>
        <v>-91227.5</v>
      </c>
      <c r="H49" s="20">
        <f t="shared" si="19"/>
        <v>-116063.5</v>
      </c>
      <c r="I49" s="20">
        <f t="shared" si="19"/>
        <v>-56528.5</v>
      </c>
      <c r="J49" s="20">
        <f t="shared" si="19"/>
        <v>-71540</v>
      </c>
      <c r="K49" s="20">
        <f t="shared" si="19"/>
        <v>-56000</v>
      </c>
      <c r="L49" s="20">
        <f t="shared" si="19"/>
        <v>-44936.5</v>
      </c>
      <c r="M49" s="20">
        <f t="shared" si="19"/>
        <v>-25742.5</v>
      </c>
      <c r="N49" s="54">
        <f t="shared" si="18"/>
        <v>-768572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-141.24</v>
      </c>
      <c r="D51" s="29">
        <f t="shared" si="21"/>
        <v>-2238.44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-355.24</v>
      </c>
      <c r="N51" s="29">
        <f>SUM(N52:N58)</f>
        <v>-24071.199999999997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-141.24</v>
      </c>
      <c r="D58" s="27">
        <v>-2238.44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-355.24</v>
      </c>
      <c r="N58" s="27">
        <f t="shared" si="18"/>
        <v>-21571.199999999997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785216.4549487107</v>
      </c>
      <c r="C61" s="32">
        <f t="shared" si="22"/>
        <v>562842.28633102</v>
      </c>
      <c r="D61" s="32">
        <f t="shared" si="22"/>
        <v>530945.3584158875</v>
      </c>
      <c r="E61" s="32">
        <f t="shared" si="22"/>
        <v>132625.35844486</v>
      </c>
      <c r="F61" s="32">
        <f t="shared" si="22"/>
        <v>512600.29745959194</v>
      </c>
      <c r="G61" s="32">
        <f t="shared" si="22"/>
        <v>657104.6724154515</v>
      </c>
      <c r="H61" s="32">
        <f t="shared" si="22"/>
        <v>678476.1871358529</v>
      </c>
      <c r="I61" s="32">
        <f t="shared" si="22"/>
        <v>655153.57054772</v>
      </c>
      <c r="J61" s="32">
        <f t="shared" si="22"/>
        <v>507478.52063732466</v>
      </c>
      <c r="K61" s="32">
        <f t="shared" si="22"/>
        <v>613209.3275294</v>
      </c>
      <c r="L61" s="32">
        <f t="shared" si="22"/>
        <v>301549.68356598</v>
      </c>
      <c r="M61" s="32">
        <f t="shared" si="22"/>
        <v>166970.18632</v>
      </c>
      <c r="N61" s="32">
        <f>SUM(B61:M61)</f>
        <v>6104171.903751799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785216.4600000001</v>
      </c>
      <c r="C64" s="42">
        <f aca="true" t="shared" si="23" ref="C64:M64">SUM(C65:C78)</f>
        <v>562842.28</v>
      </c>
      <c r="D64" s="42">
        <f t="shared" si="23"/>
        <v>530945.36</v>
      </c>
      <c r="E64" s="42">
        <f t="shared" si="23"/>
        <v>132625.36</v>
      </c>
      <c r="F64" s="42">
        <f t="shared" si="23"/>
        <v>512600.3</v>
      </c>
      <c r="G64" s="42">
        <f t="shared" si="23"/>
        <v>657104.67</v>
      </c>
      <c r="H64" s="42">
        <f t="shared" si="23"/>
        <v>678476.18</v>
      </c>
      <c r="I64" s="42">
        <f t="shared" si="23"/>
        <v>655153.57</v>
      </c>
      <c r="J64" s="42">
        <f t="shared" si="23"/>
        <v>507478.52</v>
      </c>
      <c r="K64" s="42">
        <f t="shared" si="23"/>
        <v>613209.33</v>
      </c>
      <c r="L64" s="42">
        <f t="shared" si="23"/>
        <v>301549.68</v>
      </c>
      <c r="M64" s="42">
        <f t="shared" si="23"/>
        <v>166970.19</v>
      </c>
      <c r="N64" s="32">
        <f>SUM(N65:N78)</f>
        <v>6104171.899999999</v>
      </c>
      <c r="P64" s="40"/>
    </row>
    <row r="65" spans="1:14" ht="18.75" customHeight="1">
      <c r="A65" s="17" t="s">
        <v>101</v>
      </c>
      <c r="B65" s="42">
        <v>159854.9</v>
      </c>
      <c r="C65" s="42">
        <v>157140.48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316995.38</v>
      </c>
    </row>
    <row r="66" spans="1:14" ht="18.75" customHeight="1">
      <c r="A66" s="17" t="s">
        <v>102</v>
      </c>
      <c r="B66" s="42">
        <v>625361.56</v>
      </c>
      <c r="C66" s="42">
        <v>405701.8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1031063.3600000001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530945.36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530945.36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132625.36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132625.36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512600.3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512600.3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657104.67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657104.67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521575.14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521575.14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156901.04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156901.04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655153.57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655153.57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507478.52</v>
      </c>
      <c r="K74" s="41">
        <v>0</v>
      </c>
      <c r="L74" s="41">
        <v>0</v>
      </c>
      <c r="M74" s="41">
        <v>0</v>
      </c>
      <c r="N74" s="32">
        <f t="shared" si="24"/>
        <v>507478.52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613209.33</v>
      </c>
      <c r="L75" s="41">
        <v>0</v>
      </c>
      <c r="M75" s="70"/>
      <c r="N75" s="29">
        <f t="shared" si="24"/>
        <v>613209.33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301549.68</v>
      </c>
      <c r="M76" s="41">
        <v>0</v>
      </c>
      <c r="N76" s="32">
        <f t="shared" si="24"/>
        <v>301549.68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166970.19</v>
      </c>
      <c r="N77" s="29">
        <f t="shared" si="24"/>
        <v>166970.19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1.9684685924392877</v>
      </c>
      <c r="C82" s="52">
        <v>1.959913579469086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1.7105051785475782</v>
      </c>
      <c r="C83" s="52">
        <v>1.6054066941676197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1.5735120139974088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1.991655564183252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1.8352806671155946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1.4578656253946052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1.7136775318790478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1.6311654340808555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1.6559480859442868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1.8691410619457662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1.7840683528921695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2.1220545638672994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2015-03-24T19:48:18Z</dcterms:modified>
  <cp:category/>
  <cp:version/>
  <cp:contentType/>
  <cp:contentStatus/>
</cp:coreProperties>
</file>