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<sst xmlns="http://schemas.openxmlformats.org/spreadsheetml/2006/main" count="108" uniqueCount="106">
  <si>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</si>
  <si>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</si>
  <si>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</si>
  <si>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</si>
  <si>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</si>
  <si>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</si>
  <si>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</si>
  <si>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</si>
  <si>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</si>
  <si>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</si>
  <si>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</si>
  <si>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</si>
  <si>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</si>
  <si>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</si>
  <si>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</si>
  <si>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</si>
  <si>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</si>
  <si>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</si>
  <si>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</si>
  <si>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</si>
  <si>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</si>
  <si>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</si>
  <si>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</si>
  <si>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</si>
  <si>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</si>
  <si>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</si>
  <si>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</si>
  <si>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</si>
  <si>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</si>
  <si>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</si>
  <si>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</si>
  <si>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</si>
  <si>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</si>
  <si>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</si>
  <si>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</si>
  <si>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</si>
  <si>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</si>
  <si>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</si>
  <si>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</si>
  <si>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</si>
  <si>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</si>
  <si>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</si>
  <si>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</si>
  <si>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</si>
  <si>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</si>
  <si>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</si>
  <si>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</si>
  <si>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</si>
  <si>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</si>
  <si>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</si>
  <si>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</si>
  <si>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</si>
  <si>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</si>
  <si>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</si>
  <si>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</si>
  <si>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</si>
  <si>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</si>
  <si>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</si>
  <si>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</si>
  <si>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</si>
  <si>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</si>
  <si>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</si>
  <si>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</si>
  <si>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</si>
  <si>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</si>
  <si>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</si>
  <si>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</si>
  <si>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</si>
  <si>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</si>
  <si>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</si>
  <si>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</si>
  <si>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</si>
  <si>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</si>
  <si>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</si>
  <si>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</si>
  <si>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</si>
  <si>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</si>
  <si>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</si>
  <si>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</si>
  <si>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</si>
  <si>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</si>
  <si>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</si>
  <si>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</si>
  <si>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</si>
  <si>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</si>
  <si>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</si>
  <si>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</si>
  <si>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</si>
  <si>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</si>
  <si>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</si>
  <si>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</si>
  <si>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</si>
  <si>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</si>
  <si>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</si>
  <si>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</si>
  <si>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</si>
  <si>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</si>
  <si>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</si>
  <si>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</si>
  <si>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</si>
  <si>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</si>
  <si>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</si>
  <si>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</si>
  <si>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</si>
  <si>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</si>
  <si>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14/03/15 - VENCIMENTO 20/03/15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</si>
</sst>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361974</v>
      </c>
      <c r="C7" s="10">
        <f>C8+C20+C24</f>
        <v>270461</v>
      </c>
      <c r="D7" s="10">
        <f>D8+D20+D24</f>
        <v>284946</v>
      </c>
      <c r="E7" s="10">
        <f>E8+E20+E24</f>
        <v>53781</v>
      </c>
      <c r="F7" s="10">
        <f aca="true" t="shared" si="0" ref="F7:M7">F8+F20+F24</f>
        <v>206746</v>
      </c>
      <c r="G7" s="10">
        <f t="shared" si="0"/>
        <v>344860</v>
      </c>
      <c r="H7" s="10">
        <f t="shared" si="0"/>
        <v>326563</v>
      </c>
      <c r="I7" s="10">
        <f t="shared" si="0"/>
        <v>313376</v>
      </c>
      <c r="J7" s="10">
        <f t="shared" si="0"/>
        <v>228391</v>
      </c>
      <c r="K7" s="10">
        <f t="shared" si="0"/>
        <v>294603</v>
      </c>
      <c r="L7" s="10">
        <f t="shared" si="0"/>
        <v>108837</v>
      </c>
      <c r="M7" s="10">
        <f t="shared" si="0"/>
        <v>57544</v>
      </c>
      <c r="N7" s="10">
        <f>+N8+N20+N24</f>
        <v>2852082</v>
      </c>
      <c r="O7"/>
      <c r="P7" s="39"/>
    </row>
    <row r="8" spans="1:15" ht="18.75" customHeight="1">
      <c r="A8" s="11" t="s">
        <v>27</v>
      </c>
      <c r="B8" s="12">
        <f>+B9+B12+B16</f>
        <v>209181</v>
      </c>
      <c r="C8" s="12">
        <f>+C9+C12+C16</f>
        <v>163824</v>
      </c>
      <c r="D8" s="12">
        <f>+D9+D12+D16</f>
        <v>179765</v>
      </c>
      <c r="E8" s="12">
        <f>+E9+E12+E16</f>
        <v>33378</v>
      </c>
      <c r="F8" s="12">
        <f aca="true" t="shared" si="1" ref="F8:M8">+F9+F12+F16</f>
        <v>123018</v>
      </c>
      <c r="G8" s="12">
        <f t="shared" si="1"/>
        <v>208546</v>
      </c>
      <c r="H8" s="12">
        <f t="shared" si="1"/>
        <v>194292</v>
      </c>
      <c r="I8" s="12">
        <f t="shared" si="1"/>
        <v>183053</v>
      </c>
      <c r="J8" s="12">
        <f t="shared" si="1"/>
        <v>140228</v>
      </c>
      <c r="K8" s="12">
        <f t="shared" si="1"/>
        <v>167201</v>
      </c>
      <c r="L8" s="12">
        <f t="shared" si="1"/>
        <v>67279</v>
      </c>
      <c r="M8" s="12">
        <f t="shared" si="1"/>
        <v>37843</v>
      </c>
      <c r="N8" s="12">
        <f>SUM(B8:M8)</f>
        <v>1707608</v>
      </c>
      <c r="O8"/>
    </row>
    <row r="9" spans="1:15" ht="18.75" customHeight="1">
      <c r="A9" s="13" t="s">
        <v>4</v>
      </c>
      <c r="B9" s="14">
        <v>28759</v>
      </c>
      <c r="C9" s="14">
        <v>29379</v>
      </c>
      <c r="D9" s="14">
        <v>20008</v>
      </c>
      <c r="E9" s="14">
        <v>3878</v>
      </c>
      <c r="F9" s="14">
        <v>14631</v>
      </c>
      <c r="G9" s="14">
        <v>27252</v>
      </c>
      <c r="H9" s="14">
        <v>34120</v>
      </c>
      <c r="I9" s="14">
        <v>18420</v>
      </c>
      <c r="J9" s="14">
        <v>21210</v>
      </c>
      <c r="K9" s="14">
        <v>18829</v>
      </c>
      <c r="L9" s="14">
        <v>11185</v>
      </c>
      <c r="M9" s="14">
        <v>6206</v>
      </c>
      <c r="N9" s="12">
        <f aca="true" t="shared" si="2" ref="N9:N19">SUM(B9:M9)</f>
        <v>233877</v>
      </c>
      <c r="O9"/>
    </row>
    <row r="10" spans="1:15" ht="18.75" customHeight="1">
      <c r="A10" s="15" t="s">
        <v>5</v>
      </c>
      <c r="B10" s="14">
        <f>+B9-B11</f>
        <v>28759</v>
      </c>
      <c r="C10" s="14">
        <f>+C9-C11</f>
        <v>29379</v>
      </c>
      <c r="D10" s="14">
        <f>+D9-D11</f>
        <v>20008</v>
      </c>
      <c r="E10" s="14">
        <f>+E9-E11</f>
        <v>3878</v>
      </c>
      <c r="F10" s="14">
        <f aca="true" t="shared" si="3" ref="F10:M10">+F9-F11</f>
        <v>14631</v>
      </c>
      <c r="G10" s="14">
        <f t="shared" si="3"/>
        <v>27252</v>
      </c>
      <c r="H10" s="14">
        <f t="shared" si="3"/>
        <v>34120</v>
      </c>
      <c r="I10" s="14">
        <f t="shared" si="3"/>
        <v>18420</v>
      </c>
      <c r="J10" s="14">
        <f t="shared" si="3"/>
        <v>21210</v>
      </c>
      <c r="K10" s="14">
        <f t="shared" si="3"/>
        <v>18829</v>
      </c>
      <c r="L10" s="14">
        <f t="shared" si="3"/>
        <v>11185</v>
      </c>
      <c r="M10" s="14">
        <f t="shared" si="3"/>
        <v>6206</v>
      </c>
      <c r="N10" s="12">
        <f t="shared" si="2"/>
        <v>233877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164889</v>
      </c>
      <c r="C12" s="14">
        <f>C13+C14+C15</f>
        <v>122938</v>
      </c>
      <c r="D12" s="14">
        <f>D13+D14+D15</f>
        <v>150321</v>
      </c>
      <c r="E12" s="14">
        <f>E13+E14+E15</f>
        <v>27433</v>
      </c>
      <c r="F12" s="14">
        <f aca="true" t="shared" si="4" ref="F12:M12">F13+F14+F15</f>
        <v>99735</v>
      </c>
      <c r="G12" s="14">
        <f t="shared" si="4"/>
        <v>166719</v>
      </c>
      <c r="H12" s="14">
        <f t="shared" si="4"/>
        <v>148598</v>
      </c>
      <c r="I12" s="14">
        <f t="shared" si="4"/>
        <v>153002</v>
      </c>
      <c r="J12" s="14">
        <f t="shared" si="4"/>
        <v>110209</v>
      </c>
      <c r="K12" s="14">
        <f t="shared" si="4"/>
        <v>137134</v>
      </c>
      <c r="L12" s="14">
        <f t="shared" si="4"/>
        <v>52685</v>
      </c>
      <c r="M12" s="14">
        <f t="shared" si="4"/>
        <v>29984</v>
      </c>
      <c r="N12" s="12">
        <f t="shared" si="2"/>
        <v>1363647</v>
      </c>
      <c r="O12"/>
    </row>
    <row r="13" spans="1:15" ht="18.75" customHeight="1">
      <c r="A13" s="15" t="s">
        <v>7</v>
      </c>
      <c r="B13" s="14">
        <v>81483</v>
      </c>
      <c r="C13" s="14">
        <v>63247</v>
      </c>
      <c r="D13" s="14">
        <v>73688</v>
      </c>
      <c r="E13" s="14">
        <v>13503</v>
      </c>
      <c r="F13" s="14">
        <v>49245</v>
      </c>
      <c r="G13" s="14">
        <v>83821</v>
      </c>
      <c r="H13" s="14">
        <v>77177</v>
      </c>
      <c r="I13" s="14">
        <v>77959</v>
      </c>
      <c r="J13" s="14">
        <v>54609</v>
      </c>
      <c r="K13" s="14">
        <v>67391</v>
      </c>
      <c r="L13" s="14">
        <v>25517</v>
      </c>
      <c r="M13" s="14">
        <v>14462</v>
      </c>
      <c r="N13" s="12">
        <f t="shared" si="2"/>
        <v>682102</v>
      </c>
      <c r="O13"/>
    </row>
    <row r="14" spans="1:15" ht="18.75" customHeight="1">
      <c r="A14" s="15" t="s">
        <v>8</v>
      </c>
      <c r="B14" s="14">
        <v>76361</v>
      </c>
      <c r="C14" s="14">
        <v>53346</v>
      </c>
      <c r="D14" s="14">
        <v>70416</v>
      </c>
      <c r="E14" s="14">
        <v>12468</v>
      </c>
      <c r="F14" s="14">
        <v>45133</v>
      </c>
      <c r="G14" s="14">
        <v>73387</v>
      </c>
      <c r="H14" s="14">
        <v>64365</v>
      </c>
      <c r="I14" s="14">
        <v>69456</v>
      </c>
      <c r="J14" s="14">
        <v>50879</v>
      </c>
      <c r="K14" s="14">
        <v>64675</v>
      </c>
      <c r="L14" s="14">
        <v>25293</v>
      </c>
      <c r="M14" s="14">
        <v>14549</v>
      </c>
      <c r="N14" s="12">
        <f t="shared" si="2"/>
        <v>620328</v>
      </c>
      <c r="O14"/>
    </row>
    <row r="15" spans="1:15" ht="18.75" customHeight="1">
      <c r="A15" s="15" t="s">
        <v>9</v>
      </c>
      <c r="B15" s="14">
        <v>7045</v>
      </c>
      <c r="C15" s="14">
        <v>6345</v>
      </c>
      <c r="D15" s="14">
        <v>6217</v>
      </c>
      <c r="E15" s="14">
        <v>1462</v>
      </c>
      <c r="F15" s="14">
        <v>5357</v>
      </c>
      <c r="G15" s="14">
        <v>9511</v>
      </c>
      <c r="H15" s="14">
        <v>7056</v>
      </c>
      <c r="I15" s="14">
        <v>5587</v>
      </c>
      <c r="J15" s="14">
        <v>4721</v>
      </c>
      <c r="K15" s="14">
        <v>5068</v>
      </c>
      <c r="L15" s="14">
        <v>1875</v>
      </c>
      <c r="M15" s="14">
        <v>973</v>
      </c>
      <c r="N15" s="12">
        <f t="shared" si="2"/>
        <v>61217</v>
      </c>
      <c r="O15"/>
    </row>
    <row r="16" spans="1:14" ht="18.75" customHeight="1">
      <c r="A16" s="16" t="s">
        <v>26</v>
      </c>
      <c r="B16" s="14">
        <f>B17+B18+B19</f>
        <v>15533</v>
      </c>
      <c r="C16" s="14">
        <f>C17+C18+C19</f>
        <v>11507</v>
      </c>
      <c r="D16" s="14">
        <f>D17+D18+D19</f>
        <v>9436</v>
      </c>
      <c r="E16" s="14">
        <f>E17+E18+E19</f>
        <v>2067</v>
      </c>
      <c r="F16" s="14">
        <f aca="true" t="shared" si="5" ref="F16:M16">F17+F18+F19</f>
        <v>8652</v>
      </c>
      <c r="G16" s="14">
        <f t="shared" si="5"/>
        <v>14575</v>
      </c>
      <c r="H16" s="14">
        <f t="shared" si="5"/>
        <v>11574</v>
      </c>
      <c r="I16" s="14">
        <f t="shared" si="5"/>
        <v>11631</v>
      </c>
      <c r="J16" s="14">
        <f t="shared" si="5"/>
        <v>8809</v>
      </c>
      <c r="K16" s="14">
        <f t="shared" si="5"/>
        <v>11238</v>
      </c>
      <c r="L16" s="14">
        <f t="shared" si="5"/>
        <v>3409</v>
      </c>
      <c r="M16" s="14">
        <f t="shared" si="5"/>
        <v>1653</v>
      </c>
      <c r="N16" s="12">
        <f t="shared" si="2"/>
        <v>110084</v>
      </c>
    </row>
    <row r="17" spans="1:15" ht="18.75" customHeight="1">
      <c r="A17" s="15" t="s">
        <v>23</v>
      </c>
      <c r="B17" s="14">
        <v>5126</v>
      </c>
      <c r="C17" s="14">
        <v>3995</v>
      </c>
      <c r="D17" s="14">
        <v>3253</v>
      </c>
      <c r="E17" s="14">
        <v>772</v>
      </c>
      <c r="F17" s="14">
        <v>3005</v>
      </c>
      <c r="G17" s="14">
        <v>5535</v>
      </c>
      <c r="H17" s="14">
        <v>4506</v>
      </c>
      <c r="I17" s="14">
        <v>4477</v>
      </c>
      <c r="J17" s="14">
        <v>3354</v>
      </c>
      <c r="K17" s="14">
        <v>4167</v>
      </c>
      <c r="L17" s="14">
        <v>1422</v>
      </c>
      <c r="M17" s="14">
        <v>627</v>
      </c>
      <c r="N17" s="12">
        <f t="shared" si="2"/>
        <v>40239</v>
      </c>
      <c r="O17"/>
    </row>
    <row r="18" spans="1:15" ht="18.75" customHeight="1">
      <c r="A18" s="15" t="s">
        <v>24</v>
      </c>
      <c r="B18" s="14">
        <v>879</v>
      </c>
      <c r="C18" s="14">
        <v>517</v>
      </c>
      <c r="D18" s="14">
        <v>630</v>
      </c>
      <c r="E18" s="14">
        <v>133</v>
      </c>
      <c r="F18" s="14">
        <v>411</v>
      </c>
      <c r="G18" s="14">
        <v>884</v>
      </c>
      <c r="H18" s="14">
        <v>685</v>
      </c>
      <c r="I18" s="14">
        <v>556</v>
      </c>
      <c r="J18" s="14">
        <v>482</v>
      </c>
      <c r="K18" s="14">
        <v>655</v>
      </c>
      <c r="L18" s="14">
        <v>203</v>
      </c>
      <c r="M18" s="14">
        <v>80</v>
      </c>
      <c r="N18" s="12">
        <f t="shared" si="2"/>
        <v>6115</v>
      </c>
      <c r="O18"/>
    </row>
    <row r="19" spans="1:15" ht="18.75" customHeight="1">
      <c r="A19" s="15" t="s">
        <v>25</v>
      </c>
      <c r="B19" s="14">
        <v>9528</v>
      </c>
      <c r="C19" s="14">
        <v>6995</v>
      </c>
      <c r="D19" s="14">
        <v>5553</v>
      </c>
      <c r="E19" s="14">
        <v>1162</v>
      </c>
      <c r="F19" s="14">
        <v>5236</v>
      </c>
      <c r="G19" s="14">
        <v>8156</v>
      </c>
      <c r="H19" s="14">
        <v>6383</v>
      </c>
      <c r="I19" s="14">
        <v>6598</v>
      </c>
      <c r="J19" s="14">
        <v>4973</v>
      </c>
      <c r="K19" s="14">
        <v>6416</v>
      </c>
      <c r="L19" s="14">
        <v>1784</v>
      </c>
      <c r="M19" s="14">
        <v>946</v>
      </c>
      <c r="N19" s="12">
        <f t="shared" si="2"/>
        <v>63730</v>
      </c>
      <c r="O19"/>
    </row>
    <row r="20" spans="1:15" ht="18.75" customHeight="1">
      <c r="A20" s="17" t="s">
        <v>10</v>
      </c>
      <c r="B20" s="18">
        <f>B21+B22+B23</f>
        <v>110192</v>
      </c>
      <c r="C20" s="18">
        <f>C21+C22+C23</f>
        <v>70588</v>
      </c>
      <c r="D20" s="18">
        <f>D21+D22+D23</f>
        <v>69981</v>
      </c>
      <c r="E20" s="18">
        <f>E21+E22+E23</f>
        <v>12691</v>
      </c>
      <c r="F20" s="18">
        <f aca="true" t="shared" si="6" ref="F20:M20">F21+F22+F23</f>
        <v>53095</v>
      </c>
      <c r="G20" s="18">
        <f t="shared" si="6"/>
        <v>87114</v>
      </c>
      <c r="H20" s="18">
        <f t="shared" si="6"/>
        <v>89127</v>
      </c>
      <c r="I20" s="18">
        <f t="shared" si="6"/>
        <v>97083</v>
      </c>
      <c r="J20" s="18">
        <f t="shared" si="6"/>
        <v>61044</v>
      </c>
      <c r="K20" s="18">
        <f t="shared" si="6"/>
        <v>100258</v>
      </c>
      <c r="L20" s="18">
        <f t="shared" si="6"/>
        <v>33008</v>
      </c>
      <c r="M20" s="18">
        <f t="shared" si="6"/>
        <v>16318</v>
      </c>
      <c r="N20" s="12">
        <f aca="true" t="shared" si="7" ref="N20:N26">SUM(B20:M20)</f>
        <v>800499</v>
      </c>
      <c r="O20"/>
    </row>
    <row r="21" spans="1:15" ht="18.75" customHeight="1">
      <c r="A21" s="13" t="s">
        <v>11</v>
      </c>
      <c r="B21" s="14">
        <v>58575</v>
      </c>
      <c r="C21" s="14">
        <v>40949</v>
      </c>
      <c r="D21" s="14">
        <v>37693</v>
      </c>
      <c r="E21" s="14">
        <v>7021</v>
      </c>
      <c r="F21" s="14">
        <v>29168</v>
      </c>
      <c r="G21" s="14">
        <v>48954</v>
      </c>
      <c r="H21" s="14">
        <v>51840</v>
      </c>
      <c r="I21" s="14">
        <v>53328</v>
      </c>
      <c r="J21" s="14">
        <v>33328</v>
      </c>
      <c r="K21" s="14">
        <v>52969</v>
      </c>
      <c r="L21" s="14">
        <v>17531</v>
      </c>
      <c r="M21" s="14">
        <v>8784</v>
      </c>
      <c r="N21" s="12">
        <f t="shared" si="7"/>
        <v>440140</v>
      </c>
      <c r="O21"/>
    </row>
    <row r="22" spans="1:15" ht="18.75" customHeight="1">
      <c r="A22" s="13" t="s">
        <v>12</v>
      </c>
      <c r="B22" s="14">
        <v>47788</v>
      </c>
      <c r="C22" s="14">
        <v>26758</v>
      </c>
      <c r="D22" s="14">
        <v>29774</v>
      </c>
      <c r="E22" s="14">
        <v>5087</v>
      </c>
      <c r="F22" s="14">
        <v>21608</v>
      </c>
      <c r="G22" s="14">
        <v>34130</v>
      </c>
      <c r="H22" s="14">
        <v>34225</v>
      </c>
      <c r="I22" s="14">
        <v>40714</v>
      </c>
      <c r="J22" s="14">
        <v>25632</v>
      </c>
      <c r="K22" s="14">
        <v>44231</v>
      </c>
      <c r="L22" s="14">
        <v>14554</v>
      </c>
      <c r="M22" s="14">
        <v>7103</v>
      </c>
      <c r="N22" s="12">
        <f t="shared" si="7"/>
        <v>331604</v>
      </c>
      <c r="O22"/>
    </row>
    <row r="23" spans="1:15" ht="18.75" customHeight="1">
      <c r="A23" s="13" t="s">
        <v>13</v>
      </c>
      <c r="B23" s="14">
        <v>3829</v>
      </c>
      <c r="C23" s="14">
        <v>2881</v>
      </c>
      <c r="D23" s="14">
        <v>2514</v>
      </c>
      <c r="E23" s="14">
        <v>583</v>
      </c>
      <c r="F23" s="14">
        <v>2319</v>
      </c>
      <c r="G23" s="14">
        <v>4030</v>
      </c>
      <c r="H23" s="14">
        <v>3062</v>
      </c>
      <c r="I23" s="14">
        <v>3041</v>
      </c>
      <c r="J23" s="14">
        <v>2084</v>
      </c>
      <c r="K23" s="14">
        <v>3058</v>
      </c>
      <c r="L23" s="14">
        <v>923</v>
      </c>
      <c r="M23" s="14">
        <v>431</v>
      </c>
      <c r="N23" s="12">
        <f t="shared" si="7"/>
        <v>28755</v>
      </c>
      <c r="O23"/>
    </row>
    <row r="24" spans="1:15" ht="18.75" customHeight="1">
      <c r="A24" s="17" t="s">
        <v>14</v>
      </c>
      <c r="B24" s="14">
        <f>B25+B26</f>
        <v>42601</v>
      </c>
      <c r="C24" s="14">
        <f>C25+C26</f>
        <v>36049</v>
      </c>
      <c r="D24" s="14">
        <f>D25+D26</f>
        <v>35200</v>
      </c>
      <c r="E24" s="14">
        <f>E25+E26</f>
        <v>7712</v>
      </c>
      <c r="F24" s="14">
        <f aca="true" t="shared" si="8" ref="F24:M24">F25+F26</f>
        <v>30633</v>
      </c>
      <c r="G24" s="14">
        <f t="shared" si="8"/>
        <v>49200</v>
      </c>
      <c r="H24" s="14">
        <f t="shared" si="8"/>
        <v>43144</v>
      </c>
      <c r="I24" s="14">
        <f t="shared" si="8"/>
        <v>33240</v>
      </c>
      <c r="J24" s="14">
        <f t="shared" si="8"/>
        <v>27119</v>
      </c>
      <c r="K24" s="14">
        <f t="shared" si="8"/>
        <v>27144</v>
      </c>
      <c r="L24" s="14">
        <f t="shared" si="8"/>
        <v>8550</v>
      </c>
      <c r="M24" s="14">
        <f t="shared" si="8"/>
        <v>3383</v>
      </c>
      <c r="N24" s="12">
        <f t="shared" si="7"/>
        <v>343975</v>
      </c>
      <c r="O24"/>
    </row>
    <row r="25" spans="1:15" ht="18.75" customHeight="1">
      <c r="A25" s="13" t="s">
        <v>15</v>
      </c>
      <c r="B25" s="14">
        <v>27265</v>
      </c>
      <c r="C25" s="14">
        <v>23071</v>
      </c>
      <c r="D25" s="14">
        <v>22528</v>
      </c>
      <c r="E25" s="14">
        <v>4936</v>
      </c>
      <c r="F25" s="14">
        <v>19605</v>
      </c>
      <c r="G25" s="14">
        <v>31488</v>
      </c>
      <c r="H25" s="14">
        <v>27612</v>
      </c>
      <c r="I25" s="14">
        <v>21274</v>
      </c>
      <c r="J25" s="14">
        <v>17356</v>
      </c>
      <c r="K25" s="14">
        <v>17372</v>
      </c>
      <c r="L25" s="14">
        <v>5472</v>
      </c>
      <c r="M25" s="14">
        <v>2165</v>
      </c>
      <c r="N25" s="12">
        <f t="shared" si="7"/>
        <v>220144</v>
      </c>
      <c r="O25"/>
    </row>
    <row r="26" spans="1:15" ht="18.75" customHeight="1">
      <c r="A26" s="13" t="s">
        <v>16</v>
      </c>
      <c r="B26" s="14">
        <v>15336</v>
      </c>
      <c r="C26" s="14">
        <v>12978</v>
      </c>
      <c r="D26" s="14">
        <v>12672</v>
      </c>
      <c r="E26" s="14">
        <v>2776</v>
      </c>
      <c r="F26" s="14">
        <v>11028</v>
      </c>
      <c r="G26" s="14">
        <v>17712</v>
      </c>
      <c r="H26" s="14">
        <v>15532</v>
      </c>
      <c r="I26" s="14">
        <v>11966</v>
      </c>
      <c r="J26" s="14">
        <v>9763</v>
      </c>
      <c r="K26" s="14">
        <v>9772</v>
      </c>
      <c r="L26" s="14">
        <v>3078</v>
      </c>
      <c r="M26" s="14">
        <v>1218</v>
      </c>
      <c r="N26" s="12">
        <f t="shared" si="7"/>
        <v>123831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0.9960988852790531</v>
      </c>
      <c r="C32" s="23">
        <f aca="true" t="shared" si="9" ref="C32:M32">(((+C$8+C$20)*C$29)+(C$24*C$30))/C$7</f>
        <v>0.9930024199422467</v>
      </c>
      <c r="D32" s="23">
        <f t="shared" si="9"/>
        <v>0.9964299200550278</v>
      </c>
      <c r="E32" s="23">
        <f t="shared" si="9"/>
        <v>0.9864777226157937</v>
      </c>
      <c r="F32" s="23">
        <f t="shared" si="9"/>
        <v>0.9963995342110609</v>
      </c>
      <c r="G32" s="23">
        <f t="shared" si="9"/>
        <v>0.998116801020704</v>
      </c>
      <c r="H32" s="23">
        <f t="shared" si="9"/>
        <v>0.9936188263826582</v>
      </c>
      <c r="I32" s="23">
        <f t="shared" si="9"/>
        <v>0.9952904625753088</v>
      </c>
      <c r="J32" s="23">
        <f t="shared" si="9"/>
        <v>0.9976727086443862</v>
      </c>
      <c r="K32" s="23">
        <f t="shared" si="9"/>
        <v>0.9960104438855002</v>
      </c>
      <c r="L32" s="23">
        <f t="shared" si="9"/>
        <v>0.9971483502852889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1.7570188237437219</v>
      </c>
      <c r="C35" s="26">
        <f>C32*C34</f>
        <v>1.692374024307571</v>
      </c>
      <c r="D35" s="26">
        <f>D32*D34</f>
        <v>1.5735621297509</v>
      </c>
      <c r="E35" s="26">
        <f>E32*E34</f>
        <v>1.9928822952284264</v>
      </c>
      <c r="F35" s="26">
        <f aca="true" t="shared" si="10" ref="F35:M35">F32*F34</f>
        <v>1.8352683020633531</v>
      </c>
      <c r="G35" s="26">
        <f t="shared" si="10"/>
        <v>1.4578493995708401</v>
      </c>
      <c r="H35" s="26">
        <f t="shared" si="10"/>
        <v>1.6934245658039644</v>
      </c>
      <c r="I35" s="26">
        <f t="shared" si="10"/>
        <v>1.6558647425865414</v>
      </c>
      <c r="J35" s="26">
        <f t="shared" si="10"/>
        <v>1.8693393541869863</v>
      </c>
      <c r="K35" s="26">
        <f t="shared" si="10"/>
        <v>1.7843527102208736</v>
      </c>
      <c r="L35" s="26">
        <f t="shared" si="10"/>
        <v>2.121732259737038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-0.0006679485</v>
      </c>
      <c r="C36" s="26">
        <v>-0.0055608017</v>
      </c>
      <c r="D36" s="26">
        <v>-1.02476E-05</v>
      </c>
      <c r="E36" s="26">
        <v>0</v>
      </c>
      <c r="F36" s="26">
        <v>-0.0013744401</v>
      </c>
      <c r="G36" s="26">
        <v>-0.0010171084</v>
      </c>
      <c r="H36" s="26">
        <v>-0.0012722201</v>
      </c>
      <c r="I36" s="26">
        <v>0</v>
      </c>
      <c r="J36" s="26">
        <v>-0.0004204194</v>
      </c>
      <c r="K36" s="26">
        <v>0</v>
      </c>
      <c r="L36" s="26">
        <v>0</v>
      </c>
      <c r="M36" s="26">
        <v>0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2473.84</v>
      </c>
      <c r="D38" s="65">
        <f t="shared" si="11"/>
        <v>4.28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4776.4800000000005</v>
      </c>
    </row>
    <row r="39" spans="1:15" ht="18.75" customHeight="1">
      <c r="A39" s="61" t="s">
        <v>46</v>
      </c>
      <c r="B39" s="67">
        <v>88</v>
      </c>
      <c r="C39" s="67">
        <v>578</v>
      </c>
      <c r="D39" s="67">
        <v>1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1116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636129.991715471</v>
      </c>
      <c r="C42" s="69">
        <f aca="true" t="shared" si="12" ref="C42:N42">C43+C44+C45</f>
        <v>458691.03099966625</v>
      </c>
      <c r="D42" s="69">
        <f t="shared" si="12"/>
        <v>448381.59461137035</v>
      </c>
      <c r="E42" s="69">
        <f t="shared" si="12"/>
        <v>107179.20271968</v>
      </c>
      <c r="F42" s="69">
        <f>F43+F44+F45</f>
        <v>379650.98038547544</v>
      </c>
      <c r="G42" s="69">
        <f>G43+G44+G45</f>
        <v>502968.14393317595</v>
      </c>
      <c r="H42" s="69">
        <f t="shared" si="12"/>
        <v>553300.5464701236</v>
      </c>
      <c r="I42" s="69">
        <f t="shared" si="12"/>
        <v>518908.26957279997</v>
      </c>
      <c r="J42" s="69">
        <f t="shared" si="12"/>
        <v>426994.0644349346</v>
      </c>
      <c r="K42" s="69">
        <f t="shared" si="12"/>
        <v>525675.6614892001</v>
      </c>
      <c r="L42" s="69">
        <f t="shared" si="12"/>
        <v>230922.97395299998</v>
      </c>
      <c r="M42" s="69">
        <f t="shared" si="12"/>
        <v>120209.416</v>
      </c>
      <c r="N42" s="69">
        <f t="shared" si="12"/>
        <v>4909011.876284898</v>
      </c>
    </row>
    <row r="43" spans="1:14" ht="18.75" customHeight="1">
      <c r="A43" s="66" t="s">
        <v>95</v>
      </c>
      <c r="B43" s="63">
        <f aca="true" t="shared" si="13" ref="B43:H43">B35*B7</f>
        <v>635995.13170581</v>
      </c>
      <c r="C43" s="63">
        <f t="shared" si="13"/>
        <v>457721.17098824994</v>
      </c>
      <c r="D43" s="63">
        <f t="shared" si="13"/>
        <v>448380.2346239999</v>
      </c>
      <c r="E43" s="63">
        <f t="shared" si="13"/>
        <v>107179.20271968</v>
      </c>
      <c r="F43" s="63">
        <f t="shared" si="13"/>
        <v>379434.38037839</v>
      </c>
      <c r="G43" s="63">
        <f t="shared" si="13"/>
        <v>502753.94393599994</v>
      </c>
      <c r="H43" s="63">
        <f t="shared" si="13"/>
        <v>553009.80648264</v>
      </c>
      <c r="I43" s="63">
        <f>I35*I7</f>
        <v>518908.26957279997</v>
      </c>
      <c r="J43" s="63">
        <f>J35*J7</f>
        <v>426940.28444212</v>
      </c>
      <c r="K43" s="63">
        <f>K35*K7</f>
        <v>525675.6614892001</v>
      </c>
      <c r="L43" s="63">
        <f>L35*L7</f>
        <v>230922.97395299998</v>
      </c>
      <c r="M43" s="63">
        <f>M35*M7</f>
        <v>120209.416</v>
      </c>
      <c r="N43" s="65">
        <f>SUM(B43:M43)</f>
        <v>4907130.47629189</v>
      </c>
    </row>
    <row r="44" spans="1:14" ht="18.75" customHeight="1">
      <c r="A44" s="66" t="s">
        <v>96</v>
      </c>
      <c r="B44" s="63">
        <f aca="true" t="shared" si="14" ref="B44:M44">B36*B7</f>
        <v>-241.779990339</v>
      </c>
      <c r="C44" s="63">
        <f t="shared" si="14"/>
        <v>-1503.9799885836999</v>
      </c>
      <c r="D44" s="63">
        <f t="shared" si="14"/>
        <v>-2.9200126296</v>
      </c>
      <c r="E44" s="63">
        <f t="shared" si="14"/>
        <v>0</v>
      </c>
      <c r="F44" s="63">
        <f t="shared" si="14"/>
        <v>-284.1599929146</v>
      </c>
      <c r="G44" s="63">
        <f t="shared" si="14"/>
        <v>-350.760002824</v>
      </c>
      <c r="H44" s="63">
        <f t="shared" si="14"/>
        <v>-415.46001251629997</v>
      </c>
      <c r="I44" s="63">
        <f t="shared" si="14"/>
        <v>0</v>
      </c>
      <c r="J44" s="63">
        <f t="shared" si="14"/>
        <v>-96.02000718539999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-2895.0800069926004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2473.84</v>
      </c>
      <c r="D45" s="63">
        <f t="shared" si="15"/>
        <v>4.28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4776.4800000000005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-103746.66</v>
      </c>
      <c r="C47" s="28">
        <f t="shared" si="16"/>
        <v>-102967.74</v>
      </c>
      <c r="D47" s="28">
        <f t="shared" si="16"/>
        <v>-72108.08</v>
      </c>
      <c r="E47" s="28">
        <f t="shared" si="16"/>
        <v>-14300.6</v>
      </c>
      <c r="F47" s="28">
        <f t="shared" si="16"/>
        <v>-52890.54</v>
      </c>
      <c r="G47" s="28">
        <f t="shared" si="16"/>
        <v>-97534.84</v>
      </c>
      <c r="H47" s="28">
        <f t="shared" si="16"/>
        <v>-122222.64</v>
      </c>
      <c r="I47" s="28">
        <f t="shared" si="16"/>
        <v>-67619.32</v>
      </c>
      <c r="J47" s="28">
        <f t="shared" si="16"/>
        <v>-77409.24</v>
      </c>
      <c r="K47" s="28">
        <f t="shared" si="16"/>
        <v>-69102.18</v>
      </c>
      <c r="L47" s="28">
        <f t="shared" si="16"/>
        <v>-40504.26</v>
      </c>
      <c r="M47" s="28">
        <f t="shared" si="16"/>
        <v>-22482.84</v>
      </c>
      <c r="N47" s="28">
        <f t="shared" si="16"/>
        <v>-842888.94</v>
      </c>
      <c r="P47" s="40"/>
    </row>
    <row r="48" spans="1:16" ht="18.75" customHeight="1">
      <c r="A48" s="17" t="s">
        <v>50</v>
      </c>
      <c r="B48" s="29">
        <f>B49+B50</f>
        <v>-100656.5</v>
      </c>
      <c r="C48" s="29">
        <f>C49+C50</f>
        <v>-102826.5</v>
      </c>
      <c r="D48" s="29">
        <f>D49+D50</f>
        <v>-70028</v>
      </c>
      <c r="E48" s="29">
        <f>E49+E50</f>
        <v>-13573</v>
      </c>
      <c r="F48" s="29">
        <f aca="true" t="shared" si="17" ref="F48:M48">F49+F50</f>
        <v>-51208.5</v>
      </c>
      <c r="G48" s="29">
        <f t="shared" si="17"/>
        <v>-95382</v>
      </c>
      <c r="H48" s="29">
        <f t="shared" si="17"/>
        <v>-119420</v>
      </c>
      <c r="I48" s="29">
        <f t="shared" si="17"/>
        <v>-64470</v>
      </c>
      <c r="J48" s="29">
        <f t="shared" si="17"/>
        <v>-74235</v>
      </c>
      <c r="K48" s="29">
        <f t="shared" si="17"/>
        <v>-65901.5</v>
      </c>
      <c r="L48" s="29">
        <f t="shared" si="17"/>
        <v>-39147.5</v>
      </c>
      <c r="M48" s="29">
        <f t="shared" si="17"/>
        <v>-21721</v>
      </c>
      <c r="N48" s="28">
        <f aca="true" t="shared" si="18" ref="N48:N59">SUM(B48:M48)</f>
        <v>-818569.5</v>
      </c>
      <c r="P48" s="40"/>
    </row>
    <row r="49" spans="1:16" ht="18.75" customHeight="1">
      <c r="A49" s="13" t="s">
        <v>51</v>
      </c>
      <c r="B49" s="20">
        <f>ROUND(-B9*$D$3,2)</f>
        <v>-100656.5</v>
      </c>
      <c r="C49" s="20">
        <f>ROUND(-C9*$D$3,2)</f>
        <v>-102826.5</v>
      </c>
      <c r="D49" s="20">
        <f>ROUND(-D9*$D$3,2)</f>
        <v>-70028</v>
      </c>
      <c r="E49" s="20">
        <f>ROUND(-E9*$D$3,2)</f>
        <v>-13573</v>
      </c>
      <c r="F49" s="20">
        <f aca="true" t="shared" si="19" ref="F49:M49">ROUND(-F9*$D$3,2)</f>
        <v>-51208.5</v>
      </c>
      <c r="G49" s="20">
        <f t="shared" si="19"/>
        <v>-95382</v>
      </c>
      <c r="H49" s="20">
        <f t="shared" si="19"/>
        <v>-119420</v>
      </c>
      <c r="I49" s="20">
        <f t="shared" si="19"/>
        <v>-64470</v>
      </c>
      <c r="J49" s="20">
        <f t="shared" si="19"/>
        <v>-74235</v>
      </c>
      <c r="K49" s="20">
        <f t="shared" si="19"/>
        <v>-65901.5</v>
      </c>
      <c r="L49" s="20">
        <f t="shared" si="19"/>
        <v>-39147.5</v>
      </c>
      <c r="M49" s="20">
        <f t="shared" si="19"/>
        <v>-21721</v>
      </c>
      <c r="N49" s="54">
        <f t="shared" si="18"/>
        <v>-818569.5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-3090.16</v>
      </c>
      <c r="C51" s="29">
        <f aca="true" t="shared" si="21" ref="C51:M51">SUM(C52:C58)</f>
        <v>-141.24</v>
      </c>
      <c r="D51" s="29">
        <f t="shared" si="21"/>
        <v>-2080.08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-24319.439999999995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-500</v>
      </c>
      <c r="J54" s="27">
        <v>-1000</v>
      </c>
      <c r="K54" s="27">
        <v>-500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-3090.16</v>
      </c>
      <c r="C58" s="27">
        <v>-141.24</v>
      </c>
      <c r="D58" s="27">
        <v>-2080.08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-21819.439999999995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532383.331715471</v>
      </c>
      <c r="C61" s="32">
        <f t="shared" si="22"/>
        <v>355723.29099966626</v>
      </c>
      <c r="D61" s="32">
        <f t="shared" si="22"/>
        <v>376273.51461137034</v>
      </c>
      <c r="E61" s="32">
        <f t="shared" si="22"/>
        <v>92878.60271968</v>
      </c>
      <c r="F61" s="32">
        <f t="shared" si="22"/>
        <v>326760.44038547546</v>
      </c>
      <c r="G61" s="32">
        <f t="shared" si="22"/>
        <v>405433.303933176</v>
      </c>
      <c r="H61" s="32">
        <f t="shared" si="22"/>
        <v>431077.90647012356</v>
      </c>
      <c r="I61" s="32">
        <f t="shared" si="22"/>
        <v>451288.94957279996</v>
      </c>
      <c r="J61" s="32">
        <f t="shared" si="22"/>
        <v>349584.8244349346</v>
      </c>
      <c r="K61" s="32">
        <f t="shared" si="22"/>
        <v>456573.4814892001</v>
      </c>
      <c r="L61" s="32">
        <f t="shared" si="22"/>
        <v>190418.71395299997</v>
      </c>
      <c r="M61" s="32">
        <f t="shared" si="22"/>
        <v>97726.576</v>
      </c>
      <c r="N61" s="32">
        <f>SUM(B61:M61)</f>
        <v>4066122.9362848974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532383.33</v>
      </c>
      <c r="C64" s="42">
        <f aca="true" t="shared" si="23" ref="C64:M64">SUM(C65:C78)</f>
        <v>355723.29</v>
      </c>
      <c r="D64" s="42">
        <f t="shared" si="23"/>
        <v>376273.51</v>
      </c>
      <c r="E64" s="42">
        <f t="shared" si="23"/>
        <v>92878.6</v>
      </c>
      <c r="F64" s="42">
        <f t="shared" si="23"/>
        <v>326760.44</v>
      </c>
      <c r="G64" s="42">
        <f t="shared" si="23"/>
        <v>405433.3</v>
      </c>
      <c r="H64" s="42">
        <f t="shared" si="23"/>
        <v>431077.91</v>
      </c>
      <c r="I64" s="42">
        <f t="shared" si="23"/>
        <v>451288.95</v>
      </c>
      <c r="J64" s="42">
        <f t="shared" si="23"/>
        <v>349584.82</v>
      </c>
      <c r="K64" s="42">
        <f t="shared" si="23"/>
        <v>456573.48</v>
      </c>
      <c r="L64" s="42">
        <f t="shared" si="23"/>
        <v>190418.71</v>
      </c>
      <c r="M64" s="42">
        <f t="shared" si="23"/>
        <v>97726.58</v>
      </c>
      <c r="N64" s="32">
        <f>SUM(N65:N78)</f>
        <v>4066122.92</v>
      </c>
      <c r="P64" s="40"/>
    </row>
    <row r="65" spans="1:14" ht="18.75" customHeight="1">
      <c r="A65" s="17" t="s">
        <v>101</v>
      </c>
      <c r="B65" s="42">
        <v>105458.64</v>
      </c>
      <c r="C65" s="42">
        <v>102424.3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207882.94</v>
      </c>
    </row>
    <row r="66" spans="1:14" ht="18.75" customHeight="1">
      <c r="A66" s="17" t="s">
        <v>102</v>
      </c>
      <c r="B66" s="42">
        <v>426924.69</v>
      </c>
      <c r="C66" s="42">
        <v>253298.99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680223.6799999999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376273.51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376273.51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92878.6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92878.6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326760.44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326760.44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405433.3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405433.3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330674.05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330674.05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100403.86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100403.86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451288.95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451288.95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349584.82</v>
      </c>
      <c r="K74" s="41">
        <v>0</v>
      </c>
      <c r="L74" s="41">
        <v>0</v>
      </c>
      <c r="M74" s="41">
        <v>0</v>
      </c>
      <c r="N74" s="32">
        <f t="shared" si="24"/>
        <v>349584.82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456573.48</v>
      </c>
      <c r="L75" s="41">
        <v>0</v>
      </c>
      <c r="M75" s="70"/>
      <c r="N75" s="29">
        <f t="shared" si="24"/>
        <v>456573.48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190418.71</v>
      </c>
      <c r="M76" s="41">
        <v>0</v>
      </c>
      <c r="N76" s="32">
        <f t="shared" si="24"/>
        <v>190418.71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97726.58</v>
      </c>
      <c r="N77" s="29">
        <f t="shared" si="24"/>
        <v>97726.58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1.9788054526078036</v>
      </c>
      <c r="C82" s="52">
        <v>1.9453931120343966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1.7104013975025494</v>
      </c>
      <c r="C83" s="52">
        <v>1.605585597664164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1.573562113523264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1.9928822446588943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1.8352683002331363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1.4578493881575132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1.7146506054801505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1.631422705168998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1.65586474394976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1.8693393347373584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1.7843527051659354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2.121732223416669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2.0890000695120254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2015-03-19T20:46:20Z</dcterms:modified>
  <cp:category/>
  <cp:version/>
  <cp:contentType/>
  <cp:contentStatus/>
</cp:coreProperties>
</file>