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<sst xmlns="http://schemas.openxmlformats.org/spreadsheetml/2006/main" count="108" uniqueCount="106">
  <si>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</si>
  <si>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</si>
  <si>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</si>
  <si>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</si>
  <si>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</si>
  <si>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</si>
  <si>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</si>
  <si>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</si>
  <si>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</si>
  <si>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</si>
  <si>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</si>
  <si>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</si>
  <si>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</si>
  <si>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</si>
  <si>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</si>
  <si>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</si>
  <si>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</si>
  <si>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</si>
  <si>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</si>
  <si>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</si>
  <si>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</si>
  <si>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</si>
  <si>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</si>
  <si>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</si>
  <si>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</si>
  <si>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</si>
  <si>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</si>
  <si>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</si>
  <si>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</si>
  <si>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</si>
  <si>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</si>
  <si>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</si>
  <si>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</si>
  <si>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</si>
  <si>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</si>
  <si>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</si>
  <si>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</si>
  <si>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</si>
  <si>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</si>
  <si>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</si>
  <si>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</si>
  <si>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</si>
  <si>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</si>
  <si>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</si>
  <si>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</si>
  <si>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</si>
  <si>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</si>
  <si>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</si>
  <si>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</si>
  <si>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</si>
  <si>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</si>
  <si>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</si>
  <si>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</si>
  <si>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</si>
  <si>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</si>
  <si>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</si>
  <si>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</si>
  <si>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</si>
  <si>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</si>
  <si>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</si>
  <si>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</si>
  <si>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</si>
  <si>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</si>
  <si>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</si>
  <si>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</si>
  <si>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</si>
  <si>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</si>
  <si>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</si>
  <si>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</si>
  <si>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</si>
  <si>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</si>
  <si>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</si>
  <si>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</si>
  <si>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</si>
  <si>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</si>
  <si>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</si>
  <si>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</si>
  <si>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</si>
  <si>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</si>
  <si>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</si>
  <si>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</si>
  <si>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</si>
  <si>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</si>
  <si>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</si>
  <si>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</si>
  <si>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</si>
  <si>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</si>
  <si>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</si>
  <si>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</si>
  <si>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</si>
  <si>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</si>
  <si>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</si>
  <si>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</si>
  <si>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</si>
  <si>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</si>
  <si>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</si>
  <si>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</si>
  <si>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</si>
  <si>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</si>
  <si>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</si>
  <si>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</si>
  <si>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</si>
  <si>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</si>
  <si>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13/03/15 - VENCIMENTO 20/03/15</t>
  </si>
  <si>
    <t>7.3. Revisão de Remuneração pelo Transporte Coletivo  (1)</t>
  </si>
  <si>
    <t>Nota:  (1) Revisão de passageiros, processada pelo sistema de bilhetagem eletrônica, período de 01 a 28/02/15, área 5.0, total de 419.040 passageiros, e de 01 a 10/03/15, áreas 5.0 e 8.0, total de 413.105 passageiros. 
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</si>
</sst>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345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345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345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0" t="s">
        <v>1</v>
      </c>
      <c r="B4" s="80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2</v>
      </c>
    </row>
    <row r="5" spans="1:14" ht="42" customHeight="1">
      <c r="A5" s="80"/>
      <c r="B5" s="4" t="s">
        <v>98</v>
      </c>
      <c r="C5" s="4" t="s">
        <v>98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0"/>
    </row>
    <row r="6" spans="1:14" ht="20.25" customHeight="1">
      <c r="A6" s="80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0"/>
    </row>
    <row r="7" spans="1:16" ht="18.75" customHeight="1">
      <c r="A7" s="9" t="s">
        <v>3</v>
      </c>
      <c r="B7" s="10">
        <f>B8+B20+B24</f>
        <v>495427</v>
      </c>
      <c r="C7" s="10">
        <f>C8+C20+C24</f>
        <v>381340</v>
      </c>
      <c r="D7" s="10">
        <f>D8+D20+D24</f>
        <v>370551</v>
      </c>
      <c r="E7" s="10">
        <f>E8+E20+E24</f>
        <v>73771</v>
      </c>
      <c r="F7" s="10">
        <f aca="true" t="shared" si="0" ref="F7:M7">F8+F20+F24</f>
        <v>293815</v>
      </c>
      <c r="G7" s="10">
        <f t="shared" si="0"/>
        <v>494895</v>
      </c>
      <c r="H7" s="10">
        <f t="shared" si="0"/>
        <v>478261</v>
      </c>
      <c r="I7" s="10">
        <f t="shared" si="0"/>
        <v>409279</v>
      </c>
      <c r="J7" s="10">
        <f t="shared" si="0"/>
        <v>307989</v>
      </c>
      <c r="K7" s="10">
        <f t="shared" si="0"/>
        <v>354351</v>
      </c>
      <c r="L7" s="10">
        <f t="shared" si="0"/>
        <v>155953</v>
      </c>
      <c r="M7" s="10">
        <f t="shared" si="0"/>
        <v>91668</v>
      </c>
      <c r="N7" s="10">
        <f>+N8+N20+N24</f>
        <v>3907300</v>
      </c>
      <c r="O7"/>
      <c r="P7" s="39"/>
    </row>
    <row r="8" spans="1:15" ht="18.75" customHeight="1">
      <c r="A8" s="11" t="s">
        <v>27</v>
      </c>
      <c r="B8" s="12">
        <f>+B9+B12+B16</f>
        <v>280758</v>
      </c>
      <c r="C8" s="12">
        <f>+C9+C12+C16</f>
        <v>229641</v>
      </c>
      <c r="D8" s="12">
        <f>+D9+D12+D16</f>
        <v>236011</v>
      </c>
      <c r="E8" s="12">
        <f>+E9+E12+E16</f>
        <v>45396</v>
      </c>
      <c r="F8" s="12">
        <f aca="true" t="shared" si="1" ref="F8:M8">+F9+F12+F16</f>
        <v>176397</v>
      </c>
      <c r="G8" s="12">
        <f t="shared" si="1"/>
        <v>301960</v>
      </c>
      <c r="H8" s="12">
        <f t="shared" si="1"/>
        <v>280308</v>
      </c>
      <c r="I8" s="12">
        <f t="shared" si="1"/>
        <v>239696</v>
      </c>
      <c r="J8" s="12">
        <f t="shared" si="1"/>
        <v>185528</v>
      </c>
      <c r="K8" s="12">
        <f t="shared" si="1"/>
        <v>194667</v>
      </c>
      <c r="L8" s="12">
        <f t="shared" si="1"/>
        <v>95774</v>
      </c>
      <c r="M8" s="12">
        <f t="shared" si="1"/>
        <v>58864</v>
      </c>
      <c r="N8" s="12">
        <f>SUM(B8:M8)</f>
        <v>2325000</v>
      </c>
      <c r="O8"/>
    </row>
    <row r="9" spans="1:15" ht="18.75" customHeight="1">
      <c r="A9" s="13" t="s">
        <v>4</v>
      </c>
      <c r="B9" s="14">
        <v>30592</v>
      </c>
      <c r="C9" s="14">
        <v>31208</v>
      </c>
      <c r="D9" s="14">
        <v>18412</v>
      </c>
      <c r="E9" s="14">
        <v>4035</v>
      </c>
      <c r="F9" s="14">
        <v>14764</v>
      </c>
      <c r="G9" s="14">
        <v>29178</v>
      </c>
      <c r="H9" s="14">
        <v>37522</v>
      </c>
      <c r="I9" s="14">
        <v>17555</v>
      </c>
      <c r="J9" s="14">
        <v>22709</v>
      </c>
      <c r="K9" s="14">
        <v>17114</v>
      </c>
      <c r="L9" s="14">
        <v>13301</v>
      </c>
      <c r="M9" s="14">
        <v>8111</v>
      </c>
      <c r="N9" s="12">
        <f aca="true" t="shared" si="2" ref="N9:N19">SUM(B9:M9)</f>
        <v>244501</v>
      </c>
      <c r="O9"/>
    </row>
    <row r="10" spans="1:15" ht="18.75" customHeight="1">
      <c r="A10" s="15" t="s">
        <v>5</v>
      </c>
      <c r="B10" s="14">
        <f>+B9-B11</f>
        <v>30592</v>
      </c>
      <c r="C10" s="14">
        <f>+C9-C11</f>
        <v>31208</v>
      </c>
      <c r="D10" s="14">
        <f>+D9-D11</f>
        <v>18412</v>
      </c>
      <c r="E10" s="14">
        <f>+E9-E11</f>
        <v>4035</v>
      </c>
      <c r="F10" s="14">
        <f aca="true" t="shared" si="3" ref="F10:M10">+F9-F11</f>
        <v>14764</v>
      </c>
      <c r="G10" s="14">
        <f t="shared" si="3"/>
        <v>29178</v>
      </c>
      <c r="H10" s="14">
        <f t="shared" si="3"/>
        <v>37522</v>
      </c>
      <c r="I10" s="14">
        <f t="shared" si="3"/>
        <v>17555</v>
      </c>
      <c r="J10" s="14">
        <f t="shared" si="3"/>
        <v>22709</v>
      </c>
      <c r="K10" s="14">
        <f t="shared" si="3"/>
        <v>17114</v>
      </c>
      <c r="L10" s="14">
        <f t="shared" si="3"/>
        <v>13301</v>
      </c>
      <c r="M10" s="14">
        <f t="shared" si="3"/>
        <v>8111</v>
      </c>
      <c r="N10" s="12">
        <f t="shared" si="2"/>
        <v>244501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226626</v>
      </c>
      <c r="C12" s="14">
        <f>C13+C14+C15</f>
        <v>180698</v>
      </c>
      <c r="D12" s="14">
        <f>D13+D14+D15</f>
        <v>204504</v>
      </c>
      <c r="E12" s="14">
        <f>E13+E14+E15</f>
        <v>38169</v>
      </c>
      <c r="F12" s="14">
        <f aca="true" t="shared" si="4" ref="F12:M12">F13+F14+F15</f>
        <v>147293</v>
      </c>
      <c r="G12" s="14">
        <f t="shared" si="4"/>
        <v>250396</v>
      </c>
      <c r="H12" s="14">
        <f t="shared" si="4"/>
        <v>223876</v>
      </c>
      <c r="I12" s="14">
        <f t="shared" si="4"/>
        <v>205652</v>
      </c>
      <c r="J12" s="14">
        <f t="shared" si="4"/>
        <v>150324</v>
      </c>
      <c r="K12" s="14">
        <f t="shared" si="4"/>
        <v>162410</v>
      </c>
      <c r="L12" s="14">
        <f t="shared" si="4"/>
        <v>77005</v>
      </c>
      <c r="M12" s="14">
        <f t="shared" si="4"/>
        <v>47691</v>
      </c>
      <c r="N12" s="12">
        <f t="shared" si="2"/>
        <v>1914644</v>
      </c>
      <c r="O12"/>
    </row>
    <row r="13" spans="1:15" ht="18.75" customHeight="1">
      <c r="A13" s="15" t="s">
        <v>7</v>
      </c>
      <c r="B13" s="14">
        <v>109889</v>
      </c>
      <c r="C13" s="14">
        <v>88792</v>
      </c>
      <c r="D13" s="14">
        <v>96577</v>
      </c>
      <c r="E13" s="14">
        <v>18459</v>
      </c>
      <c r="F13" s="14">
        <v>69622</v>
      </c>
      <c r="G13" s="14">
        <v>121830</v>
      </c>
      <c r="H13" s="14">
        <v>113315</v>
      </c>
      <c r="I13" s="14">
        <v>103555</v>
      </c>
      <c r="J13" s="14">
        <v>73726</v>
      </c>
      <c r="K13" s="14">
        <v>79768</v>
      </c>
      <c r="L13" s="14">
        <v>37935</v>
      </c>
      <c r="M13" s="14">
        <v>22846</v>
      </c>
      <c r="N13" s="12">
        <f t="shared" si="2"/>
        <v>936314</v>
      </c>
      <c r="O13"/>
    </row>
    <row r="14" spans="1:15" ht="18.75" customHeight="1">
      <c r="A14" s="15" t="s">
        <v>8</v>
      </c>
      <c r="B14" s="14">
        <v>104191</v>
      </c>
      <c r="C14" s="14">
        <v>79155</v>
      </c>
      <c r="D14" s="14">
        <v>97007</v>
      </c>
      <c r="E14" s="14">
        <v>17034</v>
      </c>
      <c r="F14" s="14">
        <v>66589</v>
      </c>
      <c r="G14" s="14">
        <v>110244</v>
      </c>
      <c r="H14" s="14">
        <v>96635</v>
      </c>
      <c r="I14" s="14">
        <v>93004</v>
      </c>
      <c r="J14" s="14">
        <v>68172</v>
      </c>
      <c r="K14" s="14">
        <v>74707</v>
      </c>
      <c r="L14" s="14">
        <v>35341</v>
      </c>
      <c r="M14" s="14">
        <v>22680</v>
      </c>
      <c r="N14" s="12">
        <f t="shared" si="2"/>
        <v>864759</v>
      </c>
      <c r="O14"/>
    </row>
    <row r="15" spans="1:15" ht="18.75" customHeight="1">
      <c r="A15" s="15" t="s">
        <v>9</v>
      </c>
      <c r="B15" s="14">
        <v>12546</v>
      </c>
      <c r="C15" s="14">
        <v>12751</v>
      </c>
      <c r="D15" s="14">
        <v>10920</v>
      </c>
      <c r="E15" s="14">
        <v>2676</v>
      </c>
      <c r="F15" s="14">
        <v>11082</v>
      </c>
      <c r="G15" s="14">
        <v>18322</v>
      </c>
      <c r="H15" s="14">
        <v>13926</v>
      </c>
      <c r="I15" s="14">
        <v>9093</v>
      </c>
      <c r="J15" s="14">
        <v>8426</v>
      </c>
      <c r="K15" s="14">
        <v>7935</v>
      </c>
      <c r="L15" s="14">
        <v>3729</v>
      </c>
      <c r="M15" s="14">
        <v>2165</v>
      </c>
      <c r="N15" s="12">
        <f t="shared" si="2"/>
        <v>113571</v>
      </c>
      <c r="O15"/>
    </row>
    <row r="16" spans="1:14" ht="18.75" customHeight="1">
      <c r="A16" s="16" t="s">
        <v>26</v>
      </c>
      <c r="B16" s="14">
        <f>B17+B18+B19</f>
        <v>23540</v>
      </c>
      <c r="C16" s="14">
        <f>C17+C18+C19</f>
        <v>17735</v>
      </c>
      <c r="D16" s="14">
        <f>D17+D18+D19</f>
        <v>13095</v>
      </c>
      <c r="E16" s="14">
        <f>E17+E18+E19</f>
        <v>3192</v>
      </c>
      <c r="F16" s="14">
        <f aca="true" t="shared" si="5" ref="F16:M16">F17+F18+F19</f>
        <v>14340</v>
      </c>
      <c r="G16" s="14">
        <f t="shared" si="5"/>
        <v>22386</v>
      </c>
      <c r="H16" s="14">
        <f t="shared" si="5"/>
        <v>18910</v>
      </c>
      <c r="I16" s="14">
        <f t="shared" si="5"/>
        <v>16489</v>
      </c>
      <c r="J16" s="14">
        <f t="shared" si="5"/>
        <v>12495</v>
      </c>
      <c r="K16" s="14">
        <f t="shared" si="5"/>
        <v>15143</v>
      </c>
      <c r="L16" s="14">
        <f t="shared" si="5"/>
        <v>5468</v>
      </c>
      <c r="M16" s="14">
        <f t="shared" si="5"/>
        <v>3062</v>
      </c>
      <c r="N16" s="12">
        <f t="shared" si="2"/>
        <v>165855</v>
      </c>
    </row>
    <row r="17" spans="1:15" ht="18.75" customHeight="1">
      <c r="A17" s="15" t="s">
        <v>23</v>
      </c>
      <c r="B17" s="14">
        <v>6228</v>
      </c>
      <c r="C17" s="14">
        <v>5075</v>
      </c>
      <c r="D17" s="14">
        <v>3973</v>
      </c>
      <c r="E17" s="14">
        <v>889</v>
      </c>
      <c r="F17" s="14">
        <v>3807</v>
      </c>
      <c r="G17" s="14">
        <v>7376</v>
      </c>
      <c r="H17" s="14">
        <v>6181</v>
      </c>
      <c r="I17" s="14">
        <v>5318</v>
      </c>
      <c r="J17" s="14">
        <v>4001</v>
      </c>
      <c r="K17" s="14">
        <v>4894</v>
      </c>
      <c r="L17" s="14">
        <v>1985</v>
      </c>
      <c r="M17" s="14">
        <v>978</v>
      </c>
      <c r="N17" s="12">
        <f t="shared" si="2"/>
        <v>50705</v>
      </c>
      <c r="O17"/>
    </row>
    <row r="18" spans="1:15" ht="18.75" customHeight="1">
      <c r="A18" s="15" t="s">
        <v>24</v>
      </c>
      <c r="B18" s="14">
        <v>989</v>
      </c>
      <c r="C18" s="14">
        <v>687</v>
      </c>
      <c r="D18" s="14">
        <v>725</v>
      </c>
      <c r="E18" s="14">
        <v>127</v>
      </c>
      <c r="F18" s="14">
        <v>584</v>
      </c>
      <c r="G18" s="14">
        <v>1015</v>
      </c>
      <c r="H18" s="14">
        <v>848</v>
      </c>
      <c r="I18" s="14">
        <v>675</v>
      </c>
      <c r="J18" s="14">
        <v>556</v>
      </c>
      <c r="K18" s="14">
        <v>692</v>
      </c>
      <c r="L18" s="14">
        <v>241</v>
      </c>
      <c r="M18" s="14">
        <v>120</v>
      </c>
      <c r="N18" s="12">
        <f t="shared" si="2"/>
        <v>7259</v>
      </c>
      <c r="O18"/>
    </row>
    <row r="19" spans="1:15" ht="18.75" customHeight="1">
      <c r="A19" s="15" t="s">
        <v>25</v>
      </c>
      <c r="B19" s="14">
        <v>16323</v>
      </c>
      <c r="C19" s="14">
        <v>11973</v>
      </c>
      <c r="D19" s="14">
        <v>8397</v>
      </c>
      <c r="E19" s="14">
        <v>2176</v>
      </c>
      <c r="F19" s="14">
        <v>9949</v>
      </c>
      <c r="G19" s="14">
        <v>13995</v>
      </c>
      <c r="H19" s="14">
        <v>11881</v>
      </c>
      <c r="I19" s="14">
        <v>10496</v>
      </c>
      <c r="J19" s="14">
        <v>7938</v>
      </c>
      <c r="K19" s="14">
        <v>9557</v>
      </c>
      <c r="L19" s="14">
        <v>3242</v>
      </c>
      <c r="M19" s="14">
        <v>1964</v>
      </c>
      <c r="N19" s="12">
        <f t="shared" si="2"/>
        <v>107891</v>
      </c>
      <c r="O19"/>
    </row>
    <row r="20" spans="1:15" ht="18.75" customHeight="1">
      <c r="A20" s="17" t="s">
        <v>10</v>
      </c>
      <c r="B20" s="18">
        <f>B21+B22+B23</f>
        <v>158846</v>
      </c>
      <c r="C20" s="18">
        <f>C21+C22+C23</f>
        <v>102499</v>
      </c>
      <c r="D20" s="18">
        <f>D21+D22+D23</f>
        <v>89930</v>
      </c>
      <c r="E20" s="18">
        <f>E21+E22+E23</f>
        <v>17628</v>
      </c>
      <c r="F20" s="18">
        <f aca="true" t="shared" si="6" ref="F20:M20">F21+F22+F23</f>
        <v>74596</v>
      </c>
      <c r="G20" s="18">
        <f t="shared" si="6"/>
        <v>125805</v>
      </c>
      <c r="H20" s="18">
        <f t="shared" si="6"/>
        <v>135816</v>
      </c>
      <c r="I20" s="18">
        <f t="shared" si="6"/>
        <v>128468</v>
      </c>
      <c r="J20" s="18">
        <f t="shared" si="6"/>
        <v>85897</v>
      </c>
      <c r="K20" s="18">
        <f t="shared" si="6"/>
        <v>126967</v>
      </c>
      <c r="L20" s="18">
        <f t="shared" si="6"/>
        <v>49211</v>
      </c>
      <c r="M20" s="18">
        <f t="shared" si="6"/>
        <v>27720</v>
      </c>
      <c r="N20" s="12">
        <f aca="true" t="shared" si="7" ref="N20:N26">SUM(B20:M20)</f>
        <v>1123383</v>
      </c>
      <c r="O20"/>
    </row>
    <row r="21" spans="1:15" ht="18.75" customHeight="1">
      <c r="A21" s="13" t="s">
        <v>11</v>
      </c>
      <c r="B21" s="14">
        <v>85541</v>
      </c>
      <c r="C21" s="14">
        <v>58785</v>
      </c>
      <c r="D21" s="14">
        <v>50674</v>
      </c>
      <c r="E21" s="14">
        <v>9969</v>
      </c>
      <c r="F21" s="14">
        <v>41369</v>
      </c>
      <c r="G21" s="14">
        <v>72840</v>
      </c>
      <c r="H21" s="14">
        <v>79175</v>
      </c>
      <c r="I21" s="14">
        <v>73602</v>
      </c>
      <c r="J21" s="14">
        <v>48345</v>
      </c>
      <c r="K21" s="14">
        <v>69199</v>
      </c>
      <c r="L21" s="14">
        <v>27017</v>
      </c>
      <c r="M21" s="14">
        <v>14927</v>
      </c>
      <c r="N21" s="12">
        <f t="shared" si="7"/>
        <v>631443</v>
      </c>
      <c r="O21"/>
    </row>
    <row r="22" spans="1:15" ht="18.75" customHeight="1">
      <c r="A22" s="13" t="s">
        <v>12</v>
      </c>
      <c r="B22" s="14">
        <v>66638</v>
      </c>
      <c r="C22" s="14">
        <v>38310</v>
      </c>
      <c r="D22" s="14">
        <v>34876</v>
      </c>
      <c r="E22" s="14">
        <v>6632</v>
      </c>
      <c r="F22" s="14">
        <v>28704</v>
      </c>
      <c r="G22" s="14">
        <v>45750</v>
      </c>
      <c r="H22" s="14">
        <v>50458</v>
      </c>
      <c r="I22" s="14">
        <v>49805</v>
      </c>
      <c r="J22" s="14">
        <v>33820</v>
      </c>
      <c r="K22" s="14">
        <v>52864</v>
      </c>
      <c r="L22" s="14">
        <v>20382</v>
      </c>
      <c r="M22" s="14">
        <v>11873</v>
      </c>
      <c r="N22" s="12">
        <f t="shared" si="7"/>
        <v>440112</v>
      </c>
      <c r="O22"/>
    </row>
    <row r="23" spans="1:15" ht="18.75" customHeight="1">
      <c r="A23" s="13" t="s">
        <v>13</v>
      </c>
      <c r="B23" s="14">
        <v>6667</v>
      </c>
      <c r="C23" s="14">
        <v>5404</v>
      </c>
      <c r="D23" s="14">
        <v>4380</v>
      </c>
      <c r="E23" s="14">
        <v>1027</v>
      </c>
      <c r="F23" s="14">
        <v>4523</v>
      </c>
      <c r="G23" s="14">
        <v>7215</v>
      </c>
      <c r="H23" s="14">
        <v>6183</v>
      </c>
      <c r="I23" s="14">
        <v>5061</v>
      </c>
      <c r="J23" s="14">
        <v>3732</v>
      </c>
      <c r="K23" s="14">
        <v>4904</v>
      </c>
      <c r="L23" s="14">
        <v>1812</v>
      </c>
      <c r="M23" s="14">
        <v>920</v>
      </c>
      <c r="N23" s="12">
        <f t="shared" si="7"/>
        <v>51828</v>
      </c>
      <c r="O23"/>
    </row>
    <row r="24" spans="1:15" ht="18.75" customHeight="1">
      <c r="A24" s="17" t="s">
        <v>14</v>
      </c>
      <c r="B24" s="14">
        <f>B25+B26</f>
        <v>55823</v>
      </c>
      <c r="C24" s="14">
        <f>C25+C26</f>
        <v>49200</v>
      </c>
      <c r="D24" s="14">
        <f>D25+D26</f>
        <v>44610</v>
      </c>
      <c r="E24" s="14">
        <f>E25+E26</f>
        <v>10747</v>
      </c>
      <c r="F24" s="14">
        <f aca="true" t="shared" si="8" ref="F24:M24">F25+F26</f>
        <v>42822</v>
      </c>
      <c r="G24" s="14">
        <f t="shared" si="8"/>
        <v>67130</v>
      </c>
      <c r="H24" s="14">
        <f t="shared" si="8"/>
        <v>62137</v>
      </c>
      <c r="I24" s="14">
        <f t="shared" si="8"/>
        <v>41115</v>
      </c>
      <c r="J24" s="14">
        <f t="shared" si="8"/>
        <v>36564</v>
      </c>
      <c r="K24" s="14">
        <f t="shared" si="8"/>
        <v>32717</v>
      </c>
      <c r="L24" s="14">
        <f t="shared" si="8"/>
        <v>10968</v>
      </c>
      <c r="M24" s="14">
        <f t="shared" si="8"/>
        <v>5084</v>
      </c>
      <c r="N24" s="12">
        <f t="shared" si="7"/>
        <v>458917</v>
      </c>
      <c r="O24"/>
    </row>
    <row r="25" spans="1:15" ht="18.75" customHeight="1">
      <c r="A25" s="13" t="s">
        <v>15</v>
      </c>
      <c r="B25" s="14">
        <v>35727</v>
      </c>
      <c r="C25" s="14">
        <v>31488</v>
      </c>
      <c r="D25" s="14">
        <v>28550</v>
      </c>
      <c r="E25" s="14">
        <v>6878</v>
      </c>
      <c r="F25" s="14">
        <v>27406</v>
      </c>
      <c r="G25" s="14">
        <v>42963</v>
      </c>
      <c r="H25" s="14">
        <v>39768</v>
      </c>
      <c r="I25" s="14">
        <v>26314</v>
      </c>
      <c r="J25" s="14">
        <v>23401</v>
      </c>
      <c r="K25" s="14">
        <v>20939</v>
      </c>
      <c r="L25" s="14">
        <v>7020</v>
      </c>
      <c r="M25" s="14">
        <v>3254</v>
      </c>
      <c r="N25" s="12">
        <f t="shared" si="7"/>
        <v>293708</v>
      </c>
      <c r="O25"/>
    </row>
    <row r="26" spans="1:15" ht="18.75" customHeight="1">
      <c r="A26" s="13" t="s">
        <v>16</v>
      </c>
      <c r="B26" s="14">
        <v>20096</v>
      </c>
      <c r="C26" s="14">
        <v>17712</v>
      </c>
      <c r="D26" s="14">
        <v>16060</v>
      </c>
      <c r="E26" s="14">
        <v>3869</v>
      </c>
      <c r="F26" s="14">
        <v>15416</v>
      </c>
      <c r="G26" s="14">
        <v>24167</v>
      </c>
      <c r="H26" s="14">
        <v>22369</v>
      </c>
      <c r="I26" s="14">
        <v>14801</v>
      </c>
      <c r="J26" s="14">
        <v>13163</v>
      </c>
      <c r="K26" s="14">
        <v>11778</v>
      </c>
      <c r="L26" s="14">
        <v>3948</v>
      </c>
      <c r="M26" s="14">
        <v>1830</v>
      </c>
      <c r="N26" s="12">
        <f t="shared" si="7"/>
        <v>165209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2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3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43</v>
      </c>
      <c r="B32" s="23">
        <f>(((+B$8+B$20)*B$29)+(B$24*B$30))/B$7</f>
        <v>0.9962267482393975</v>
      </c>
      <c r="C32" s="23">
        <f aca="true" t="shared" si="9" ref="C32:M32">(((+C$8+C$20)*C$29)+(C$24*C$30))/C$7</f>
        <v>0.9932265170189333</v>
      </c>
      <c r="D32" s="23">
        <f t="shared" si="9"/>
        <v>0.9965207785163176</v>
      </c>
      <c r="E32" s="23">
        <f t="shared" si="9"/>
        <v>0.986262323948435</v>
      </c>
      <c r="F32" s="23">
        <f t="shared" si="9"/>
        <v>0.9964584020557153</v>
      </c>
      <c r="G32" s="23">
        <f t="shared" si="9"/>
        <v>0.9982094868608493</v>
      </c>
      <c r="H32" s="23">
        <f t="shared" si="9"/>
        <v>0.9937247295932555</v>
      </c>
      <c r="I32" s="23">
        <f t="shared" si="9"/>
        <v>0.9955397027455599</v>
      </c>
      <c r="J32" s="23">
        <f t="shared" si="9"/>
        <v>0.9976731168970321</v>
      </c>
      <c r="K32" s="23">
        <f t="shared" si="9"/>
        <v>0.996002138839738</v>
      </c>
      <c r="L32" s="23">
        <f t="shared" si="9"/>
        <v>0.9974470616147173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4"/>
      <c r="O34"/>
    </row>
    <row r="35" spans="1:14" ht="18.75" customHeight="1">
      <c r="A35" s="17" t="s">
        <v>21</v>
      </c>
      <c r="B35" s="26">
        <f>B32*B34</f>
        <v>1.7572443612194732</v>
      </c>
      <c r="C35" s="26">
        <f>C32*C34</f>
        <v>1.692755952955368</v>
      </c>
      <c r="D35" s="26">
        <f>D32*D34</f>
        <v>1.5737056134329688</v>
      </c>
      <c r="E35" s="26">
        <f>E32*E34</f>
        <v>1.9924471468406284</v>
      </c>
      <c r="F35" s="26">
        <f aca="true" t="shared" si="10" ref="F35:M35">F32*F34</f>
        <v>1.8353767307464222</v>
      </c>
      <c r="G35" s="26">
        <f t="shared" si="10"/>
        <v>1.4579847765089564</v>
      </c>
      <c r="H35" s="26">
        <f t="shared" si="10"/>
        <v>1.6936050566457854</v>
      </c>
      <c r="I35" s="26">
        <f t="shared" si="10"/>
        <v>1.656279403457788</v>
      </c>
      <c r="J35" s="26">
        <f t="shared" si="10"/>
        <v>1.869340119129969</v>
      </c>
      <c r="K35" s="26">
        <f t="shared" si="10"/>
        <v>1.7843378317313907</v>
      </c>
      <c r="L35" s="26">
        <f t="shared" si="10"/>
        <v>2.1223678577037957</v>
      </c>
      <c r="M35" s="26">
        <f t="shared" si="10"/>
        <v>2.089</v>
      </c>
      <c r="N35" s="27"/>
    </row>
    <row r="36" spans="1:15" ht="18.75" customHeight="1">
      <c r="A36" s="60" t="s">
        <v>44</v>
      </c>
      <c r="B36" s="26">
        <v>-0.0006680298</v>
      </c>
      <c r="C36" s="26">
        <v>-0.0055620706</v>
      </c>
      <c r="D36" s="26">
        <v>0</v>
      </c>
      <c r="E36" s="26">
        <v>0</v>
      </c>
      <c r="F36" s="26">
        <v>-0.0013745384</v>
      </c>
      <c r="G36" s="26">
        <v>-0.0010172057</v>
      </c>
      <c r="H36" s="26">
        <v>-0.0012723597</v>
      </c>
      <c r="I36" s="26">
        <v>0</v>
      </c>
      <c r="J36" s="26">
        <v>-0.0004204046</v>
      </c>
      <c r="K36" s="26">
        <v>0</v>
      </c>
      <c r="L36" s="26">
        <v>0</v>
      </c>
      <c r="M36" s="26">
        <v>0</v>
      </c>
      <c r="N36" s="75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93</v>
      </c>
      <c r="B38" s="64">
        <f aca="true" t="shared" si="11" ref="B38:M38">B39*B40</f>
        <v>376.64000000000004</v>
      </c>
      <c r="C38" s="64">
        <f t="shared" si="11"/>
        <v>2473.84</v>
      </c>
      <c r="D38" s="64">
        <f t="shared" si="11"/>
        <v>0</v>
      </c>
      <c r="E38" s="64">
        <f t="shared" si="11"/>
        <v>0</v>
      </c>
      <c r="F38" s="64">
        <f t="shared" si="11"/>
        <v>500.76000000000005</v>
      </c>
      <c r="G38" s="64">
        <f t="shared" si="11"/>
        <v>564.96</v>
      </c>
      <c r="H38" s="64">
        <f t="shared" si="11"/>
        <v>706.2</v>
      </c>
      <c r="I38" s="64">
        <f t="shared" si="11"/>
        <v>0</v>
      </c>
      <c r="J38" s="64">
        <f t="shared" si="11"/>
        <v>149.8</v>
      </c>
      <c r="K38" s="64">
        <f t="shared" si="11"/>
        <v>0</v>
      </c>
      <c r="L38" s="64">
        <f t="shared" si="11"/>
        <v>0</v>
      </c>
      <c r="M38" s="64">
        <f t="shared" si="11"/>
        <v>0</v>
      </c>
      <c r="N38" s="28">
        <f>SUM(B38:M38)</f>
        <v>4772.200000000001</v>
      </c>
    </row>
    <row r="39" spans="1:15" ht="18.75" customHeight="1">
      <c r="A39" s="60" t="s">
        <v>46</v>
      </c>
      <c r="B39" s="66">
        <v>88</v>
      </c>
      <c r="C39" s="66">
        <v>578</v>
      </c>
      <c r="D39" s="66">
        <v>0</v>
      </c>
      <c r="E39" s="66">
        <v>0</v>
      </c>
      <c r="F39" s="66">
        <v>117</v>
      </c>
      <c r="G39" s="66">
        <v>132</v>
      </c>
      <c r="H39" s="66">
        <v>165</v>
      </c>
      <c r="I39" s="66">
        <v>0</v>
      </c>
      <c r="J39" s="66">
        <v>35</v>
      </c>
      <c r="K39" s="66">
        <v>0</v>
      </c>
      <c r="L39" s="66">
        <v>0</v>
      </c>
      <c r="M39" s="66">
        <v>0</v>
      </c>
      <c r="N39" s="12">
        <f>SUM(B39:M39)</f>
        <v>1115</v>
      </c>
      <c r="O39"/>
    </row>
    <row r="40" spans="1:15" ht="18.75" customHeight="1">
      <c r="A40" s="60" t="s">
        <v>47</v>
      </c>
      <c r="B40" s="62">
        <v>4.28</v>
      </c>
      <c r="C40" s="62">
        <v>4.28</v>
      </c>
      <c r="D40" s="62">
        <v>0</v>
      </c>
      <c r="E40" s="62">
        <v>0</v>
      </c>
      <c r="F40" s="62">
        <v>4.28</v>
      </c>
      <c r="G40" s="62">
        <v>4.28</v>
      </c>
      <c r="H40" s="62">
        <v>4.28</v>
      </c>
      <c r="I40" s="62">
        <v>0</v>
      </c>
      <c r="J40" s="62">
        <v>4.28</v>
      </c>
      <c r="K40" s="62">
        <v>0</v>
      </c>
      <c r="L40" s="62">
        <v>0</v>
      </c>
      <c r="M40" s="62">
        <v>0</v>
      </c>
      <c r="N40" s="62"/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45</v>
      </c>
      <c r="B42" s="68">
        <f>B43+B44+B45</f>
        <v>870631.9821461553</v>
      </c>
      <c r="C42" s="68">
        <f aca="true" t="shared" si="12" ref="C42:N42">C43+C44+C45</f>
        <v>645868.355097396</v>
      </c>
      <c r="D42" s="68">
        <f t="shared" si="12"/>
        <v>583138.1887632</v>
      </c>
      <c r="E42" s="68">
        <f t="shared" si="12"/>
        <v>146984.81846958</v>
      </c>
      <c r="F42" s="68">
        <f>F43+F44+F45</f>
        <v>539358.114144264</v>
      </c>
      <c r="G42" s="68">
        <f>G43+G44+G45</f>
        <v>721610.9259554984</v>
      </c>
      <c r="H42" s="68">
        <f t="shared" si="12"/>
        <v>810082.9279739882</v>
      </c>
      <c r="I42" s="68">
        <f t="shared" si="12"/>
        <v>677880.3779678</v>
      </c>
      <c r="J42" s="68">
        <f t="shared" si="12"/>
        <v>575756.5139583707</v>
      </c>
      <c r="K42" s="68">
        <f t="shared" si="12"/>
        <v>632281.89501185</v>
      </c>
      <c r="L42" s="68">
        <f t="shared" si="12"/>
        <v>330989.63451248006</v>
      </c>
      <c r="M42" s="68">
        <f t="shared" si="12"/>
        <v>191494.452</v>
      </c>
      <c r="N42" s="68">
        <f t="shared" si="12"/>
        <v>6726078.186000582</v>
      </c>
    </row>
    <row r="43" spans="1:14" ht="18.75" customHeight="1">
      <c r="A43" s="65" t="s">
        <v>94</v>
      </c>
      <c r="B43" s="62">
        <f aca="true" t="shared" si="13" ref="B43:H43">B35*B7</f>
        <v>870586.30214588</v>
      </c>
      <c r="C43" s="62">
        <f t="shared" si="13"/>
        <v>645515.5551</v>
      </c>
      <c r="D43" s="62">
        <f t="shared" si="13"/>
        <v>583138.1887632</v>
      </c>
      <c r="E43" s="62">
        <f t="shared" si="13"/>
        <v>146984.81846958</v>
      </c>
      <c r="F43" s="62">
        <f t="shared" si="13"/>
        <v>539261.21414426</v>
      </c>
      <c r="G43" s="62">
        <f t="shared" si="13"/>
        <v>721549.3759703999</v>
      </c>
      <c r="H43" s="62">
        <f t="shared" si="13"/>
        <v>809985.24799647</v>
      </c>
      <c r="I43" s="62">
        <f>I35*I7</f>
        <v>677880.3779678</v>
      </c>
      <c r="J43" s="62">
        <f>J35*J7</f>
        <v>575736.19395072</v>
      </c>
      <c r="K43" s="62">
        <f>K35*K7</f>
        <v>632281.89501185</v>
      </c>
      <c r="L43" s="62">
        <f>L35*L7</f>
        <v>330989.63451248006</v>
      </c>
      <c r="M43" s="62">
        <f>M35*M7</f>
        <v>191494.452</v>
      </c>
      <c r="N43" s="64">
        <f>SUM(B43:M43)</f>
        <v>6725403.256032639</v>
      </c>
    </row>
    <row r="44" spans="1:14" ht="18.75" customHeight="1">
      <c r="A44" s="65" t="s">
        <v>95</v>
      </c>
      <c r="B44" s="62">
        <f aca="true" t="shared" si="14" ref="B44:M44">B36*B7</f>
        <v>-330.95999972460004</v>
      </c>
      <c r="C44" s="62">
        <f t="shared" si="14"/>
        <v>-2121.040002604</v>
      </c>
      <c r="D44" s="62">
        <f t="shared" si="14"/>
        <v>0</v>
      </c>
      <c r="E44" s="62">
        <f t="shared" si="14"/>
        <v>0</v>
      </c>
      <c r="F44" s="62">
        <f t="shared" si="14"/>
        <v>-403.859999996</v>
      </c>
      <c r="G44" s="62">
        <f t="shared" si="14"/>
        <v>-503.4100149015</v>
      </c>
      <c r="H44" s="62">
        <f t="shared" si="14"/>
        <v>-608.5200224817</v>
      </c>
      <c r="I44" s="62">
        <f t="shared" si="14"/>
        <v>0</v>
      </c>
      <c r="J44" s="62">
        <f t="shared" si="14"/>
        <v>-129.47999234940002</v>
      </c>
      <c r="K44" s="62">
        <f t="shared" si="14"/>
        <v>0</v>
      </c>
      <c r="L44" s="62">
        <f t="shared" si="14"/>
        <v>0</v>
      </c>
      <c r="M44" s="62">
        <f t="shared" si="14"/>
        <v>0</v>
      </c>
      <c r="N44" s="28">
        <f>SUM(B44:M44)</f>
        <v>-4097.2700320572</v>
      </c>
    </row>
    <row r="45" spans="1:14" ht="18.75" customHeight="1">
      <c r="A45" s="65" t="s">
        <v>48</v>
      </c>
      <c r="B45" s="62">
        <f aca="true" t="shared" si="15" ref="B45:M45">B38</f>
        <v>376.64000000000004</v>
      </c>
      <c r="C45" s="62">
        <f t="shared" si="15"/>
        <v>2473.84</v>
      </c>
      <c r="D45" s="62">
        <f t="shared" si="15"/>
        <v>0</v>
      </c>
      <c r="E45" s="62">
        <f t="shared" si="15"/>
        <v>0</v>
      </c>
      <c r="F45" s="62">
        <f t="shared" si="15"/>
        <v>500.76000000000005</v>
      </c>
      <c r="G45" s="62">
        <f t="shared" si="15"/>
        <v>564.96</v>
      </c>
      <c r="H45" s="62">
        <f t="shared" si="15"/>
        <v>706.2</v>
      </c>
      <c r="I45" s="62">
        <f t="shared" si="15"/>
        <v>0</v>
      </c>
      <c r="J45" s="62">
        <f t="shared" si="15"/>
        <v>149.8</v>
      </c>
      <c r="K45" s="62">
        <f t="shared" si="15"/>
        <v>0</v>
      </c>
      <c r="L45" s="62">
        <f t="shared" si="15"/>
        <v>0</v>
      </c>
      <c r="M45" s="62">
        <f t="shared" si="15"/>
        <v>0</v>
      </c>
      <c r="N45" s="64">
        <f>SUM(B45:M45)</f>
        <v>4772.200000000001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9"/>
    </row>
    <row r="47" spans="1:16" ht="18.75" customHeight="1">
      <c r="A47" s="2" t="s">
        <v>49</v>
      </c>
      <c r="B47" s="28">
        <f aca="true" t="shared" si="16" ref="B47:N47">+B48+B51+B59</f>
        <v>-143042.16</v>
      </c>
      <c r="C47" s="28">
        <f t="shared" si="16"/>
        <v>-122773.53</v>
      </c>
      <c r="D47" s="28">
        <f t="shared" si="16"/>
        <v>-72821.84</v>
      </c>
      <c r="E47" s="28">
        <f t="shared" si="16"/>
        <v>-16470.1</v>
      </c>
      <c r="F47" s="28">
        <f t="shared" si="16"/>
        <v>-63310.04</v>
      </c>
      <c r="G47" s="28">
        <f t="shared" si="16"/>
        <v>-108595.84</v>
      </c>
      <c r="H47" s="28">
        <f t="shared" si="16"/>
        <v>968886.7599999999</v>
      </c>
      <c r="I47" s="28">
        <f t="shared" si="16"/>
        <v>-90134.68</v>
      </c>
      <c r="J47" s="28">
        <f t="shared" si="16"/>
        <v>-93635.74</v>
      </c>
      <c r="K47" s="28">
        <f t="shared" si="16"/>
        <v>-102939.68</v>
      </c>
      <c r="L47" s="28">
        <f t="shared" si="16"/>
        <v>-49851.69</v>
      </c>
      <c r="M47" s="28">
        <f t="shared" si="16"/>
        <v>-5188.700000000001</v>
      </c>
      <c r="N47" s="28">
        <f t="shared" si="16"/>
        <v>100122.75999999978</v>
      </c>
      <c r="P47" s="40"/>
    </row>
    <row r="48" spans="1:16" ht="18.75" customHeight="1">
      <c r="A48" s="17" t="s">
        <v>50</v>
      </c>
      <c r="B48" s="29">
        <f>B49+B50</f>
        <v>-107072</v>
      </c>
      <c r="C48" s="29">
        <f>C49+C50</f>
        <v>-109228</v>
      </c>
      <c r="D48" s="29">
        <f>D49+D50</f>
        <v>-64442</v>
      </c>
      <c r="E48" s="29">
        <f>E49+E50</f>
        <v>-14122.5</v>
      </c>
      <c r="F48" s="29">
        <f aca="true" t="shared" si="17" ref="F48:M48">F49+F50</f>
        <v>-51674</v>
      </c>
      <c r="G48" s="29">
        <f t="shared" si="17"/>
        <v>-102123</v>
      </c>
      <c r="H48" s="29">
        <f t="shared" si="17"/>
        <v>-131327</v>
      </c>
      <c r="I48" s="29">
        <f t="shared" si="17"/>
        <v>-61442.5</v>
      </c>
      <c r="J48" s="29">
        <f t="shared" si="17"/>
        <v>-79481.5</v>
      </c>
      <c r="K48" s="29">
        <f t="shared" si="17"/>
        <v>-59899</v>
      </c>
      <c r="L48" s="29">
        <f t="shared" si="17"/>
        <v>-46553.5</v>
      </c>
      <c r="M48" s="29">
        <f t="shared" si="17"/>
        <v>-28388.5</v>
      </c>
      <c r="N48" s="28">
        <f aca="true" t="shared" si="18" ref="N48:N59">SUM(B48:M48)</f>
        <v>-855753.5</v>
      </c>
      <c r="P48" s="40"/>
    </row>
    <row r="49" spans="1:16" ht="18.75" customHeight="1">
      <c r="A49" s="13" t="s">
        <v>51</v>
      </c>
      <c r="B49" s="20">
        <f>ROUND(-B9*$D$3,2)</f>
        <v>-107072</v>
      </c>
      <c r="C49" s="20">
        <f>ROUND(-C9*$D$3,2)</f>
        <v>-109228</v>
      </c>
      <c r="D49" s="20">
        <f>ROUND(-D9*$D$3,2)</f>
        <v>-64442</v>
      </c>
      <c r="E49" s="20">
        <f>ROUND(-E9*$D$3,2)</f>
        <v>-14122.5</v>
      </c>
      <c r="F49" s="20">
        <f aca="true" t="shared" si="19" ref="F49:M49">ROUND(-F9*$D$3,2)</f>
        <v>-51674</v>
      </c>
      <c r="G49" s="20">
        <f t="shared" si="19"/>
        <v>-102123</v>
      </c>
      <c r="H49" s="20">
        <f t="shared" si="19"/>
        <v>-131327</v>
      </c>
      <c r="I49" s="20">
        <f t="shared" si="19"/>
        <v>-61442.5</v>
      </c>
      <c r="J49" s="20">
        <f t="shared" si="19"/>
        <v>-79481.5</v>
      </c>
      <c r="K49" s="20">
        <f t="shared" si="19"/>
        <v>-59899</v>
      </c>
      <c r="L49" s="20">
        <f t="shared" si="19"/>
        <v>-46553.5</v>
      </c>
      <c r="M49" s="20">
        <f t="shared" si="19"/>
        <v>-28388.5</v>
      </c>
      <c r="N49" s="53">
        <f t="shared" si="18"/>
        <v>-855753.5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3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-35970.16</v>
      </c>
      <c r="C51" s="29">
        <f aca="true" t="shared" si="21" ref="C51:M51">SUM(C52:C58)</f>
        <v>-13545.53</v>
      </c>
      <c r="D51" s="29">
        <f t="shared" si="21"/>
        <v>-8379.84</v>
      </c>
      <c r="E51" s="29">
        <f t="shared" si="21"/>
        <v>-2347.6</v>
      </c>
      <c r="F51" s="29">
        <f t="shared" si="21"/>
        <v>-11636.04</v>
      </c>
      <c r="G51" s="29">
        <f t="shared" si="21"/>
        <v>-6472.84</v>
      </c>
      <c r="H51" s="29">
        <f t="shared" si="21"/>
        <v>-9282.64</v>
      </c>
      <c r="I51" s="29">
        <f t="shared" si="21"/>
        <v>-28692.18</v>
      </c>
      <c r="J51" s="29">
        <f t="shared" si="21"/>
        <v>-14154.24</v>
      </c>
      <c r="K51" s="29">
        <f t="shared" si="21"/>
        <v>-43040.68</v>
      </c>
      <c r="L51" s="29">
        <f t="shared" si="21"/>
        <v>-3298.19</v>
      </c>
      <c r="M51" s="29">
        <f t="shared" si="21"/>
        <v>-941.84</v>
      </c>
      <c r="N51" s="29">
        <f>SUM(N52:N58)</f>
        <v>-177761.78000000003</v>
      </c>
      <c r="P51" s="46"/>
    </row>
    <row r="52" spans="1:16" ht="18.75" customHeight="1">
      <c r="A52" s="13" t="s">
        <v>54</v>
      </c>
      <c r="B52" s="27">
        <v>-32880</v>
      </c>
      <c r="C52" s="27">
        <v>-13404.29</v>
      </c>
      <c r="D52" s="27">
        <v>-6120</v>
      </c>
      <c r="E52" s="27">
        <v>-1620</v>
      </c>
      <c r="F52" s="27">
        <v>-9954</v>
      </c>
      <c r="G52" s="27">
        <v>-4320</v>
      </c>
      <c r="H52" s="27">
        <v>-6480</v>
      </c>
      <c r="I52" s="27">
        <v>-25542.86</v>
      </c>
      <c r="J52" s="27">
        <v>-10980</v>
      </c>
      <c r="K52" s="27">
        <v>-39840</v>
      </c>
      <c r="L52" s="27">
        <v>-1941.43</v>
      </c>
      <c r="M52" s="27">
        <v>-180</v>
      </c>
      <c r="N52" s="27">
        <f t="shared" si="18"/>
        <v>-153262.58000000002</v>
      </c>
      <c r="O52"/>
      <c r="P52" s="83"/>
    </row>
    <row r="53" spans="1:16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 s="83"/>
    </row>
    <row r="54" spans="1:16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-2500</v>
      </c>
      <c r="O54"/>
      <c r="P54" s="83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96</v>
      </c>
      <c r="B58" s="27">
        <v>-3090.16</v>
      </c>
      <c r="C58" s="27">
        <v>-141.24</v>
      </c>
      <c r="D58" s="27">
        <v>-2259.84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-21999.199999999997</v>
      </c>
      <c r="O58"/>
    </row>
    <row r="59" spans="1:15" ht="18.75" customHeight="1">
      <c r="A59" s="17" t="s">
        <v>104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1109496.4</v>
      </c>
      <c r="I59" s="30">
        <v>0</v>
      </c>
      <c r="J59" s="30">
        <v>0</v>
      </c>
      <c r="K59" s="30">
        <v>0</v>
      </c>
      <c r="L59" s="30">
        <v>0</v>
      </c>
      <c r="M59" s="30">
        <v>24141.64</v>
      </c>
      <c r="N59" s="27">
        <f t="shared" si="18"/>
        <v>1133638.0399999998</v>
      </c>
      <c r="O59"/>
    </row>
    <row r="60" spans="1:14" ht="15" customHeight="1">
      <c r="A60" s="3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20"/>
    </row>
    <row r="61" spans="1:16" ht="15.75">
      <c r="A61" s="2" t="s">
        <v>60</v>
      </c>
      <c r="B61" s="32">
        <f aca="true" t="shared" si="22" ref="B61:M61">+B42+B47</f>
        <v>727589.8221461553</v>
      </c>
      <c r="C61" s="32">
        <f t="shared" si="22"/>
        <v>523094.8250973959</v>
      </c>
      <c r="D61" s="32">
        <f t="shared" si="22"/>
        <v>510316.3487632</v>
      </c>
      <c r="E61" s="32">
        <f t="shared" si="22"/>
        <v>130514.71846958</v>
      </c>
      <c r="F61" s="32">
        <f t="shared" si="22"/>
        <v>476048.07414426404</v>
      </c>
      <c r="G61" s="32">
        <f t="shared" si="22"/>
        <v>613015.0859554984</v>
      </c>
      <c r="H61" s="32">
        <f t="shared" si="22"/>
        <v>1778969.6879739882</v>
      </c>
      <c r="I61" s="32">
        <f t="shared" si="22"/>
        <v>587745.6979678001</v>
      </c>
      <c r="J61" s="32">
        <f t="shared" si="22"/>
        <v>482120.7739583707</v>
      </c>
      <c r="K61" s="32">
        <f t="shared" si="22"/>
        <v>529342.21501185</v>
      </c>
      <c r="L61" s="32">
        <f t="shared" si="22"/>
        <v>281137.94451248005</v>
      </c>
      <c r="M61" s="32">
        <f t="shared" si="22"/>
        <v>186305.75199999998</v>
      </c>
      <c r="N61" s="32">
        <f>SUM(B61:M61)</f>
        <v>6826200.9460005835</v>
      </c>
      <c r="O61"/>
      <c r="P61" s="40"/>
    </row>
    <row r="62" spans="1:16" ht="15" customHeight="1">
      <c r="A62" s="3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727589.8300000001</v>
      </c>
      <c r="C64" s="42">
        <f aca="true" t="shared" si="23" ref="C64:M64">SUM(C65:C78)</f>
        <v>523094.81999999995</v>
      </c>
      <c r="D64" s="42">
        <f t="shared" si="23"/>
        <v>510316.35</v>
      </c>
      <c r="E64" s="42">
        <f t="shared" si="23"/>
        <v>130514.72</v>
      </c>
      <c r="F64" s="42">
        <f t="shared" si="23"/>
        <v>476048.07</v>
      </c>
      <c r="G64" s="42">
        <f t="shared" si="23"/>
        <v>613015.09</v>
      </c>
      <c r="H64" s="42">
        <f t="shared" si="23"/>
        <v>1778969.69</v>
      </c>
      <c r="I64" s="42">
        <f t="shared" si="23"/>
        <v>587745.69</v>
      </c>
      <c r="J64" s="42">
        <f t="shared" si="23"/>
        <v>482120.77</v>
      </c>
      <c r="K64" s="42">
        <f t="shared" si="23"/>
        <v>529342.22</v>
      </c>
      <c r="L64" s="42">
        <f t="shared" si="23"/>
        <v>281137.94</v>
      </c>
      <c r="M64" s="42">
        <f t="shared" si="23"/>
        <v>186305.75</v>
      </c>
      <c r="N64" s="32">
        <f>SUM(N65:N78)</f>
        <v>6826200.9399999995</v>
      </c>
      <c r="P64" s="40"/>
    </row>
    <row r="65" spans="1:14" ht="18.75" customHeight="1">
      <c r="A65" s="17" t="s">
        <v>99</v>
      </c>
      <c r="B65" s="42">
        <v>133921.55</v>
      </c>
      <c r="C65" s="42">
        <v>143960.27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277881.81999999995</v>
      </c>
    </row>
    <row r="66" spans="1:14" ht="18.75" customHeight="1">
      <c r="A66" s="17" t="s">
        <v>100</v>
      </c>
      <c r="B66" s="42">
        <v>593668.28</v>
      </c>
      <c r="C66" s="42">
        <v>379134.55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972802.8300000001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510316.35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510316.35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130514.72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130514.72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476048.07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476048.07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613015.09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613015.09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1251499.36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1251499.36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527470.33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527470.33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587745.69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587745.69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482120.77</v>
      </c>
      <c r="K74" s="41">
        <v>0</v>
      </c>
      <c r="L74" s="41">
        <v>0</v>
      </c>
      <c r="M74" s="41">
        <v>0</v>
      </c>
      <c r="N74" s="32">
        <f t="shared" si="24"/>
        <v>482120.77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529342.22</v>
      </c>
      <c r="L75" s="41">
        <v>0</v>
      </c>
      <c r="M75" s="69"/>
      <c r="N75" s="29">
        <f t="shared" si="24"/>
        <v>529342.22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281137.94</v>
      </c>
      <c r="M76" s="41">
        <v>0</v>
      </c>
      <c r="N76" s="32">
        <f t="shared" si="24"/>
        <v>281137.94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186305.75</v>
      </c>
      <c r="N77" s="29">
        <f t="shared" si="24"/>
        <v>186305.75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6"/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/>
      <c r="K79" s="77"/>
      <c r="L79" s="77">
        <v>0</v>
      </c>
      <c r="M79" s="77">
        <v>0</v>
      </c>
      <c r="N79" s="77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97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101</v>
      </c>
      <c r="B82" s="51">
        <v>1.9701984604146767</v>
      </c>
      <c r="C82" s="51">
        <v>1.9676700249136763</v>
      </c>
      <c r="D82" s="51">
        <v>0</v>
      </c>
      <c r="E82" s="51">
        <v>0</v>
      </c>
      <c r="F82" s="41">
        <v>0</v>
      </c>
      <c r="G82" s="41">
        <v>0</v>
      </c>
      <c r="H82" s="51">
        <v>0</v>
      </c>
      <c r="I82" s="51">
        <v>0</v>
      </c>
      <c r="J82" s="51">
        <v>0</v>
      </c>
      <c r="K82" s="41">
        <v>0</v>
      </c>
      <c r="L82" s="51">
        <v>0</v>
      </c>
      <c r="M82" s="51">
        <v>0</v>
      </c>
      <c r="N82" s="32"/>
    </row>
    <row r="83" spans="1:14" ht="18.75" customHeight="1">
      <c r="A83" s="17" t="s">
        <v>102</v>
      </c>
      <c r="B83" s="51">
        <v>1.710620949606586</v>
      </c>
      <c r="C83" s="51">
        <v>1.6059479546207354</v>
      </c>
      <c r="D83" s="51">
        <v>0</v>
      </c>
      <c r="E83" s="51">
        <v>0</v>
      </c>
      <c r="F83" s="41">
        <v>0</v>
      </c>
      <c r="G83" s="41">
        <v>0</v>
      </c>
      <c r="H83" s="51">
        <v>0</v>
      </c>
      <c r="I83" s="51">
        <v>0</v>
      </c>
      <c r="J83" s="51">
        <v>0</v>
      </c>
      <c r="K83" s="41">
        <v>0</v>
      </c>
      <c r="L83" s="51">
        <v>0</v>
      </c>
      <c r="M83" s="51">
        <v>0</v>
      </c>
      <c r="N83" s="32"/>
    </row>
    <row r="84" spans="1:14" ht="18.75" customHeight="1">
      <c r="A84" s="17" t="s">
        <v>92</v>
      </c>
      <c r="B84" s="51">
        <v>0</v>
      </c>
      <c r="C84" s="51">
        <v>0</v>
      </c>
      <c r="D84" s="24">
        <v>1.573705616770701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29"/>
    </row>
    <row r="85" spans="1:14" ht="18.75" customHeight="1">
      <c r="A85" s="17" t="s">
        <v>82</v>
      </c>
      <c r="B85" s="51">
        <v>0</v>
      </c>
      <c r="C85" s="51">
        <v>0</v>
      </c>
      <c r="D85" s="51">
        <v>0</v>
      </c>
      <c r="E85" s="51">
        <v>1.9924471675861788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83</v>
      </c>
      <c r="B86" s="51">
        <v>0</v>
      </c>
      <c r="C86" s="51">
        <v>0</v>
      </c>
      <c r="D86" s="51">
        <v>0</v>
      </c>
      <c r="E86" s="51">
        <v>0</v>
      </c>
      <c r="F86" s="51">
        <v>1.835376716641424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84</v>
      </c>
      <c r="B87" s="51">
        <v>0</v>
      </c>
      <c r="C87" s="51">
        <v>0</v>
      </c>
      <c r="D87" s="51">
        <v>0</v>
      </c>
      <c r="E87" s="51">
        <v>0</v>
      </c>
      <c r="F87" s="41">
        <v>0</v>
      </c>
      <c r="G87" s="51">
        <v>1.4579847846512897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85</v>
      </c>
      <c r="B88" s="51">
        <v>0</v>
      </c>
      <c r="C88" s="51">
        <v>0</v>
      </c>
      <c r="D88" s="51">
        <v>0</v>
      </c>
      <c r="E88" s="51">
        <v>0</v>
      </c>
      <c r="F88" s="41">
        <v>0</v>
      </c>
      <c r="G88" s="41">
        <v>0</v>
      </c>
      <c r="H88" s="51">
        <v>1.7138292692395143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86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41">
        <v>0</v>
      </c>
      <c r="H89" s="51">
        <v>1.6315966265101214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87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0</v>
      </c>
      <c r="I90" s="51">
        <v>1.6562793839898946</v>
      </c>
      <c r="J90" s="51">
        <v>0</v>
      </c>
      <c r="K90" s="41">
        <v>0</v>
      </c>
      <c r="L90" s="51">
        <v>0</v>
      </c>
      <c r="M90" s="51">
        <v>0</v>
      </c>
      <c r="N90" s="29"/>
    </row>
    <row r="91" spans="1:14" ht="18.75" customHeight="1">
      <c r="A91" s="17" t="s">
        <v>88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0</v>
      </c>
      <c r="I91" s="51">
        <v>0</v>
      </c>
      <c r="J91" s="51">
        <v>1.869340106302498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89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0</v>
      </c>
      <c r="J92" s="51">
        <v>0</v>
      </c>
      <c r="K92" s="24">
        <v>1.7843378458082524</v>
      </c>
      <c r="L92" s="51">
        <v>0</v>
      </c>
      <c r="M92" s="51">
        <v>0</v>
      </c>
      <c r="N92" s="29"/>
    </row>
    <row r="93" spans="1:14" ht="18.75" customHeight="1">
      <c r="A93" s="17" t="s">
        <v>90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2.122367828768924</v>
      </c>
      <c r="M93" s="51">
        <v>0</v>
      </c>
      <c r="N93" s="70"/>
    </row>
    <row r="94" spans="1:15" ht="18.75" customHeight="1">
      <c r="A94" s="38" t="s">
        <v>91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6">
        <v>2.0889999781821356</v>
      </c>
      <c r="N94" s="57"/>
      <c r="O94"/>
    </row>
    <row r="95" spans="1:13" ht="41.25" customHeight="1">
      <c r="A95" s="82" t="s">
        <v>105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8" ht="14.25">
      <c r="B98" s="47"/>
    </row>
    <row r="99" ht="14.25">
      <c r="H99" s="48"/>
    </row>
    <row r="101" spans="8:11" ht="14.25">
      <c r="H101" s="49"/>
      <c r="I101" s="50"/>
      <c r="J101" s="50"/>
      <c r="K101" s="50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2015-03-19T20:43:43Z</dcterms:modified>
  <cp:category/>
  <cp:version/>
  <cp:contentType/>
  <cp:contentStatus/>
</cp:coreProperties>
</file>