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<sst xmlns="http://schemas.openxmlformats.org/spreadsheetml/2006/main" count="108" uniqueCount="107">
  <si>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</si>
  <si>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</si>
  <si>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</si>
  <si>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</si>
  <si>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</si>
  <si>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</si>
  <si>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</si>
  <si>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</si>
  <si>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</si>
  <si>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</si>
  <si>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</si>
  <si>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</si>
  <si>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</si>
  <si>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</si>
  <si>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</si>
  <si>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</si>
  <si>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</si>
  <si>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</si>
  <si>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</si>
  <si>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</si>
  <si>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</si>
  <si>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</si>
  <si>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</si>
  <si>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</si>
  <si>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</si>
  <si>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</si>
  <si>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</si>
  <si>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</si>
  <si>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</si>
  <si>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</si>
  <si>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</si>
  <si>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</si>
  <si>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</si>
  <si>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</si>
  <si>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</si>
  <si>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</si>
  <si>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</si>
  <si>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</si>
  <si>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</si>
  <si>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</si>
  <si>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</si>
  <si>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</si>
  <si>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</si>
  <si>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</si>
  <si>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</si>
  <si>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</si>
  <si>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</si>
  <si>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</si>
  <si>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</si>
  <si>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</si>
  <si>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</si>
  <si>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</si>
  <si>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</si>
  <si>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</si>
  <si>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</si>
  <si>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</si>
  <si>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</si>
  <si>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</si>
  <si>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</si>
  <si>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</si>
  <si>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</si>
  <si>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</si>
  <si>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</si>
  <si>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</si>
  <si>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</si>
  <si>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</si>
  <si>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</si>
  <si>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</si>
  <si>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</si>
  <si>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</si>
  <si>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</si>
  <si>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</si>
  <si>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</si>
  <si>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</si>
  <si>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</si>
  <si>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</si>
  <si>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</si>
  <si>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</si>
  <si>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</si>
  <si>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</si>
  <si>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</si>
  <si>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</si>
  <si>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</si>
  <si>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</si>
  <si>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</si>
  <si>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</si>
  <si>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</si>
  <si>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</si>
  <si>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</si>
  <si>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</si>
  <si>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</si>
  <si>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</si>
  <si>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</si>
  <si>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</si>
  <si>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</si>
  <si>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</si>
  <si>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</si>
  <si>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</si>
  <si>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</si>
  <si>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</si>
  <si>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</si>
  <si>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</si>
  <si>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</si>
  <si>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</si>
  <si>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</si>
  <si>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</si>
  <si>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08/03/15 - VENCIMENTO 13/03/15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</si>
</sst>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219464</v>
      </c>
      <c r="C7" s="10">
        <f>C8+C20+C24</f>
        <v>156156</v>
      </c>
      <c r="D7" s="10">
        <f>D8+D20+D24</f>
        <v>175064</v>
      </c>
      <c r="E7" s="10">
        <f>E8+E20+E24</f>
        <v>29387</v>
      </c>
      <c r="F7" s="10">
        <f aca="true" t="shared" si="0" ref="F7:M7">F8+F20+F24</f>
        <v>132091</v>
      </c>
      <c r="G7" s="10">
        <f t="shared" si="0"/>
        <v>199375</v>
      </c>
      <c r="H7" s="10">
        <f t="shared" si="0"/>
        <v>167284</v>
      </c>
      <c r="I7" s="10">
        <f t="shared" si="0"/>
        <v>166821</v>
      </c>
      <c r="J7" s="10">
        <f t="shared" si="0"/>
        <v>143606</v>
      </c>
      <c r="K7" s="10">
        <f t="shared" si="0"/>
        <v>189036</v>
      </c>
      <c r="L7" s="10">
        <f t="shared" si="0"/>
        <v>69123</v>
      </c>
      <c r="M7" s="10">
        <f t="shared" si="0"/>
        <v>33317</v>
      </c>
      <c r="N7" s="10">
        <f>+N8+N20+N24</f>
        <v>1680724</v>
      </c>
      <c r="O7"/>
      <c r="P7" s="39"/>
    </row>
    <row r="8" spans="1:15" ht="18.75" customHeight="1">
      <c r="A8" s="11" t="s">
        <v>31</v>
      </c>
      <c r="B8" s="12">
        <f>+B9+B12+B16</f>
        <v>122077</v>
      </c>
      <c r="C8" s="12">
        <f>+C9+C12+C16</f>
        <v>91445</v>
      </c>
      <c r="D8" s="12">
        <f>+D9+D12+D16</f>
        <v>104282</v>
      </c>
      <c r="E8" s="12">
        <f>+E9+E12+E16</f>
        <v>17324</v>
      </c>
      <c r="F8" s="12">
        <f aca="true" t="shared" si="1" ref="F8:M8">+F9+F12+F16</f>
        <v>75656</v>
      </c>
      <c r="G8" s="12">
        <f t="shared" si="1"/>
        <v>118150</v>
      </c>
      <c r="H8" s="12">
        <f t="shared" si="1"/>
        <v>98576</v>
      </c>
      <c r="I8" s="12">
        <f t="shared" si="1"/>
        <v>93461</v>
      </c>
      <c r="J8" s="12">
        <f t="shared" si="1"/>
        <v>84011</v>
      </c>
      <c r="K8" s="12">
        <f t="shared" si="1"/>
        <v>103517</v>
      </c>
      <c r="L8" s="12">
        <f t="shared" si="1"/>
        <v>41177</v>
      </c>
      <c r="M8" s="12">
        <f t="shared" si="1"/>
        <v>21230</v>
      </c>
      <c r="N8" s="12">
        <f>SUM(B8:M8)</f>
        <v>970906</v>
      </c>
      <c r="O8"/>
    </row>
    <row r="9" spans="1:15" ht="18.75" customHeight="1">
      <c r="A9" s="13" t="s">
        <v>6</v>
      </c>
      <c r="B9" s="14">
        <v>23520</v>
      </c>
      <c r="C9" s="14">
        <v>21587</v>
      </c>
      <c r="D9" s="14">
        <v>17112</v>
      </c>
      <c r="E9" s="14">
        <v>2557</v>
      </c>
      <c r="F9" s="14">
        <v>12056</v>
      </c>
      <c r="G9" s="14">
        <v>21631</v>
      </c>
      <c r="H9" s="14">
        <v>23002</v>
      </c>
      <c r="I9" s="14">
        <v>13460</v>
      </c>
      <c r="J9" s="14">
        <v>16892</v>
      </c>
      <c r="K9" s="14">
        <v>15655</v>
      </c>
      <c r="L9" s="14">
        <v>8743</v>
      </c>
      <c r="M9" s="14">
        <v>3922</v>
      </c>
      <c r="N9" s="12">
        <f aca="true" t="shared" si="2" ref="N9:N19">SUM(B9:M9)</f>
        <v>180137</v>
      </c>
      <c r="O9"/>
    </row>
    <row r="10" spans="1:15" ht="18.75" customHeight="1">
      <c r="A10" s="15" t="s">
        <v>7</v>
      </c>
      <c r="B10" s="14">
        <f>+B9-B11</f>
        <v>23520</v>
      </c>
      <c r="C10" s="14">
        <f>+C9-C11</f>
        <v>21587</v>
      </c>
      <c r="D10" s="14">
        <f>+D9-D11</f>
        <v>17112</v>
      </c>
      <c r="E10" s="14">
        <f>+E9-E11</f>
        <v>2557</v>
      </c>
      <c r="F10" s="14">
        <f aca="true" t="shared" si="3" ref="F10:M10">+F9-F11</f>
        <v>12056</v>
      </c>
      <c r="G10" s="14">
        <f t="shared" si="3"/>
        <v>21631</v>
      </c>
      <c r="H10" s="14">
        <f t="shared" si="3"/>
        <v>23002</v>
      </c>
      <c r="I10" s="14">
        <f t="shared" si="3"/>
        <v>13460</v>
      </c>
      <c r="J10" s="14">
        <f t="shared" si="3"/>
        <v>16892</v>
      </c>
      <c r="K10" s="14">
        <f t="shared" si="3"/>
        <v>15655</v>
      </c>
      <c r="L10" s="14">
        <f t="shared" si="3"/>
        <v>8743</v>
      </c>
      <c r="M10" s="14">
        <f t="shared" si="3"/>
        <v>3922</v>
      </c>
      <c r="N10" s="12">
        <f t="shared" si="2"/>
        <v>180137</v>
      </c>
      <c r="O10"/>
    </row>
    <row r="11" spans="1:15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26</v>
      </c>
      <c r="B12" s="14">
        <f>B13+B14+B15</f>
        <v>90358</v>
      </c>
      <c r="C12" s="14">
        <f>C13+C14+C15</f>
        <v>64238</v>
      </c>
      <c r="D12" s="14">
        <f>D13+D14+D15</f>
        <v>82286</v>
      </c>
      <c r="E12" s="14">
        <f>E13+E14+E15</f>
        <v>13768</v>
      </c>
      <c r="F12" s="14">
        <f aca="true" t="shared" si="4" ref="F12:M12">F13+F14+F15</f>
        <v>58979</v>
      </c>
      <c r="G12" s="14">
        <f t="shared" si="4"/>
        <v>89541</v>
      </c>
      <c r="H12" s="14">
        <f t="shared" si="4"/>
        <v>70375</v>
      </c>
      <c r="I12" s="14">
        <f t="shared" si="4"/>
        <v>74720</v>
      </c>
      <c r="J12" s="14">
        <f t="shared" si="4"/>
        <v>62601</v>
      </c>
      <c r="K12" s="14">
        <f t="shared" si="4"/>
        <v>81566</v>
      </c>
      <c r="L12" s="14">
        <f t="shared" si="4"/>
        <v>30634</v>
      </c>
      <c r="M12" s="14">
        <f t="shared" si="4"/>
        <v>16536</v>
      </c>
      <c r="N12" s="12">
        <f t="shared" si="2"/>
        <v>735602</v>
      </c>
      <c r="O12"/>
    </row>
    <row r="13" spans="1:15" ht="18.75" customHeight="1">
      <c r="A13" s="15" t="s">
        <v>9</v>
      </c>
      <c r="B13" s="14">
        <v>42952</v>
      </c>
      <c r="C13" s="14">
        <v>32372</v>
      </c>
      <c r="D13" s="14">
        <v>38962</v>
      </c>
      <c r="E13" s="14">
        <v>6543</v>
      </c>
      <c r="F13" s="14">
        <v>29264</v>
      </c>
      <c r="G13" s="14">
        <v>44678</v>
      </c>
      <c r="H13" s="14">
        <v>35754</v>
      </c>
      <c r="I13" s="14">
        <v>36462</v>
      </c>
      <c r="J13" s="14">
        <v>29280</v>
      </c>
      <c r="K13" s="14">
        <v>37953</v>
      </c>
      <c r="L13" s="14">
        <v>13810</v>
      </c>
      <c r="M13" s="14">
        <v>7440</v>
      </c>
      <c r="N13" s="12">
        <f t="shared" si="2"/>
        <v>355470</v>
      </c>
      <c r="O13"/>
    </row>
    <row r="14" spans="1:15" ht="18.75" customHeight="1">
      <c r="A14" s="15" t="s">
        <v>10</v>
      </c>
      <c r="B14" s="14">
        <v>44290</v>
      </c>
      <c r="C14" s="14">
        <v>29404</v>
      </c>
      <c r="D14" s="14">
        <v>40688</v>
      </c>
      <c r="E14" s="14">
        <v>6661</v>
      </c>
      <c r="F14" s="14">
        <v>27541</v>
      </c>
      <c r="G14" s="14">
        <v>41193</v>
      </c>
      <c r="H14" s="14">
        <v>32173</v>
      </c>
      <c r="I14" s="14">
        <v>35962</v>
      </c>
      <c r="J14" s="14">
        <v>31182</v>
      </c>
      <c r="K14" s="14">
        <v>41153</v>
      </c>
      <c r="L14" s="14">
        <v>15891</v>
      </c>
      <c r="M14" s="14">
        <v>8725</v>
      </c>
      <c r="N14" s="12">
        <f t="shared" si="2"/>
        <v>354863</v>
      </c>
      <c r="O14"/>
    </row>
    <row r="15" spans="1:15" ht="18.75" customHeight="1">
      <c r="A15" s="15" t="s">
        <v>11</v>
      </c>
      <c r="B15" s="14">
        <v>3116</v>
      </c>
      <c r="C15" s="14">
        <v>2462</v>
      </c>
      <c r="D15" s="14">
        <v>2636</v>
      </c>
      <c r="E15" s="14">
        <v>564</v>
      </c>
      <c r="F15" s="14">
        <v>2174</v>
      </c>
      <c r="G15" s="14">
        <v>3670</v>
      </c>
      <c r="H15" s="14">
        <v>2448</v>
      </c>
      <c r="I15" s="14">
        <v>2296</v>
      </c>
      <c r="J15" s="14">
        <v>2139</v>
      </c>
      <c r="K15" s="14">
        <v>2460</v>
      </c>
      <c r="L15" s="14">
        <v>933</v>
      </c>
      <c r="M15" s="14">
        <v>371</v>
      </c>
      <c r="N15" s="12">
        <f t="shared" si="2"/>
        <v>25269</v>
      </c>
      <c r="O15"/>
    </row>
    <row r="16" spans="1:14" ht="18.75" customHeight="1">
      <c r="A16" s="16" t="s">
        <v>30</v>
      </c>
      <c r="B16" s="14">
        <f>B17+B18+B19</f>
        <v>8199</v>
      </c>
      <c r="C16" s="14">
        <f>C17+C18+C19</f>
        <v>5620</v>
      </c>
      <c r="D16" s="14">
        <f>D17+D18+D19</f>
        <v>4884</v>
      </c>
      <c r="E16" s="14">
        <f>E17+E18+E19</f>
        <v>999</v>
      </c>
      <c r="F16" s="14">
        <f aca="true" t="shared" si="5" ref="F16:M16">F17+F18+F19</f>
        <v>4621</v>
      </c>
      <c r="G16" s="14">
        <f t="shared" si="5"/>
        <v>6978</v>
      </c>
      <c r="H16" s="14">
        <f t="shared" si="5"/>
        <v>5199</v>
      </c>
      <c r="I16" s="14">
        <f t="shared" si="5"/>
        <v>5281</v>
      </c>
      <c r="J16" s="14">
        <f t="shared" si="5"/>
        <v>4518</v>
      </c>
      <c r="K16" s="14">
        <f t="shared" si="5"/>
        <v>6296</v>
      </c>
      <c r="L16" s="14">
        <f t="shared" si="5"/>
        <v>1800</v>
      </c>
      <c r="M16" s="14">
        <f t="shared" si="5"/>
        <v>772</v>
      </c>
      <c r="N16" s="12">
        <f t="shared" si="2"/>
        <v>55167</v>
      </c>
    </row>
    <row r="17" spans="1:15" ht="18.75" customHeight="1">
      <c r="A17" s="15" t="s">
        <v>27</v>
      </c>
      <c r="B17" s="14">
        <v>3380</v>
      </c>
      <c r="C17" s="14">
        <v>2398</v>
      </c>
      <c r="D17" s="14">
        <v>2154</v>
      </c>
      <c r="E17" s="14">
        <v>457</v>
      </c>
      <c r="F17" s="14">
        <v>2040</v>
      </c>
      <c r="G17" s="14">
        <v>3256</v>
      </c>
      <c r="H17" s="14">
        <v>2432</v>
      </c>
      <c r="I17" s="14">
        <v>2470</v>
      </c>
      <c r="J17" s="14">
        <v>2153</v>
      </c>
      <c r="K17" s="14">
        <v>2967</v>
      </c>
      <c r="L17" s="14">
        <v>925</v>
      </c>
      <c r="M17" s="14">
        <v>386</v>
      </c>
      <c r="N17" s="12">
        <f t="shared" si="2"/>
        <v>25018</v>
      </c>
      <c r="O17"/>
    </row>
    <row r="18" spans="1:15" ht="18.75" customHeight="1">
      <c r="A18" s="15" t="s">
        <v>28</v>
      </c>
      <c r="B18" s="14">
        <v>494</v>
      </c>
      <c r="C18" s="14">
        <v>279</v>
      </c>
      <c r="D18" s="14">
        <v>360</v>
      </c>
      <c r="E18" s="14">
        <v>62</v>
      </c>
      <c r="F18" s="14">
        <v>273</v>
      </c>
      <c r="G18" s="14">
        <v>392</v>
      </c>
      <c r="H18" s="14">
        <v>349</v>
      </c>
      <c r="I18" s="14">
        <v>284</v>
      </c>
      <c r="J18" s="14">
        <v>268</v>
      </c>
      <c r="K18" s="14">
        <v>407</v>
      </c>
      <c r="L18" s="14">
        <v>117</v>
      </c>
      <c r="M18" s="14">
        <v>49</v>
      </c>
      <c r="N18" s="12">
        <f t="shared" si="2"/>
        <v>3334</v>
      </c>
      <c r="O18"/>
    </row>
    <row r="19" spans="1:15" ht="18.75" customHeight="1">
      <c r="A19" s="15" t="s">
        <v>29</v>
      </c>
      <c r="B19" s="14">
        <v>4325</v>
      </c>
      <c r="C19" s="14">
        <v>2943</v>
      </c>
      <c r="D19" s="14">
        <v>2370</v>
      </c>
      <c r="E19" s="14">
        <v>480</v>
      </c>
      <c r="F19" s="14">
        <v>2308</v>
      </c>
      <c r="G19" s="14">
        <v>3330</v>
      </c>
      <c r="H19" s="14">
        <v>2418</v>
      </c>
      <c r="I19" s="14">
        <v>2527</v>
      </c>
      <c r="J19" s="14">
        <v>2097</v>
      </c>
      <c r="K19" s="14">
        <v>2922</v>
      </c>
      <c r="L19" s="14">
        <v>758</v>
      </c>
      <c r="M19" s="14">
        <v>337</v>
      </c>
      <c r="N19" s="12">
        <f t="shared" si="2"/>
        <v>26815</v>
      </c>
      <c r="O19"/>
    </row>
    <row r="20" spans="1:15" ht="18.75" customHeight="1">
      <c r="A20" s="17" t="s">
        <v>12</v>
      </c>
      <c r="B20" s="18">
        <f>B21+B22+B23</f>
        <v>68120</v>
      </c>
      <c r="C20" s="18">
        <f>C21+C22+C23</f>
        <v>40829</v>
      </c>
      <c r="D20" s="18">
        <f>D21+D22+D23</f>
        <v>45374</v>
      </c>
      <c r="E20" s="18">
        <f>E21+E22+E23</f>
        <v>7157</v>
      </c>
      <c r="F20" s="18">
        <f aca="true" t="shared" si="6" ref="F20:M20">F21+F22+F23</f>
        <v>34326</v>
      </c>
      <c r="G20" s="18">
        <f t="shared" si="6"/>
        <v>48742</v>
      </c>
      <c r="H20" s="18">
        <f t="shared" si="6"/>
        <v>42565</v>
      </c>
      <c r="I20" s="18">
        <f t="shared" si="6"/>
        <v>53364</v>
      </c>
      <c r="J20" s="18">
        <f t="shared" si="6"/>
        <v>39432</v>
      </c>
      <c r="K20" s="18">
        <f t="shared" si="6"/>
        <v>66060</v>
      </c>
      <c r="L20" s="18">
        <f t="shared" si="6"/>
        <v>21718</v>
      </c>
      <c r="M20" s="18">
        <f t="shared" si="6"/>
        <v>9808</v>
      </c>
      <c r="N20" s="12">
        <f aca="true" t="shared" si="7" ref="N20:N26">SUM(B20:M20)</f>
        <v>477495</v>
      </c>
      <c r="O20"/>
    </row>
    <row r="21" spans="1:15" ht="18.75" customHeight="1">
      <c r="A21" s="13" t="s">
        <v>13</v>
      </c>
      <c r="B21" s="14">
        <v>38112</v>
      </c>
      <c r="C21" s="14">
        <v>25637</v>
      </c>
      <c r="D21" s="14">
        <v>25200</v>
      </c>
      <c r="E21" s="14">
        <v>4228</v>
      </c>
      <c r="F21" s="14">
        <v>19925</v>
      </c>
      <c r="G21" s="14">
        <v>28621</v>
      </c>
      <c r="H21" s="14">
        <v>25402</v>
      </c>
      <c r="I21" s="14">
        <v>30515</v>
      </c>
      <c r="J21" s="14">
        <v>22981</v>
      </c>
      <c r="K21" s="14">
        <v>36425</v>
      </c>
      <c r="L21" s="14">
        <v>12289</v>
      </c>
      <c r="M21" s="14">
        <v>5365</v>
      </c>
      <c r="N21" s="12">
        <f t="shared" si="7"/>
        <v>274700</v>
      </c>
      <c r="O21"/>
    </row>
    <row r="22" spans="1:15" ht="18.75" customHeight="1">
      <c r="A22" s="13" t="s">
        <v>14</v>
      </c>
      <c r="B22" s="14">
        <v>28293</v>
      </c>
      <c r="C22" s="14">
        <v>14099</v>
      </c>
      <c r="D22" s="14">
        <v>19048</v>
      </c>
      <c r="E22" s="14">
        <v>2713</v>
      </c>
      <c r="F22" s="14">
        <v>13366</v>
      </c>
      <c r="G22" s="14">
        <v>18622</v>
      </c>
      <c r="H22" s="14">
        <v>16075</v>
      </c>
      <c r="I22" s="14">
        <v>21636</v>
      </c>
      <c r="J22" s="14">
        <v>15499</v>
      </c>
      <c r="K22" s="14">
        <v>28176</v>
      </c>
      <c r="L22" s="14">
        <v>8953</v>
      </c>
      <c r="M22" s="14">
        <v>4236</v>
      </c>
      <c r="N22" s="12">
        <f t="shared" si="7"/>
        <v>190716</v>
      </c>
      <c r="O22"/>
    </row>
    <row r="23" spans="1:15" ht="18.75" customHeight="1">
      <c r="A23" s="13" t="s">
        <v>15</v>
      </c>
      <c r="B23" s="14">
        <v>1715</v>
      </c>
      <c r="C23" s="14">
        <v>1093</v>
      </c>
      <c r="D23" s="14">
        <v>1126</v>
      </c>
      <c r="E23" s="14">
        <v>216</v>
      </c>
      <c r="F23" s="14">
        <v>1035</v>
      </c>
      <c r="G23" s="14">
        <v>1499</v>
      </c>
      <c r="H23" s="14">
        <v>1088</v>
      </c>
      <c r="I23" s="14">
        <v>1213</v>
      </c>
      <c r="J23" s="14">
        <v>952</v>
      </c>
      <c r="K23" s="14">
        <v>1459</v>
      </c>
      <c r="L23" s="14">
        <v>476</v>
      </c>
      <c r="M23" s="14">
        <v>207</v>
      </c>
      <c r="N23" s="12">
        <f t="shared" si="7"/>
        <v>12079</v>
      </c>
      <c r="O23"/>
    </row>
    <row r="24" spans="1:15" ht="18.75" customHeight="1">
      <c r="A24" s="17" t="s">
        <v>16</v>
      </c>
      <c r="B24" s="14">
        <f>B25+B26</f>
        <v>29267</v>
      </c>
      <c r="C24" s="14">
        <f>C25+C26</f>
        <v>23882</v>
      </c>
      <c r="D24" s="14">
        <f>D25+D26</f>
        <v>25408</v>
      </c>
      <c r="E24" s="14">
        <f>E25+E26</f>
        <v>4906</v>
      </c>
      <c r="F24" s="14">
        <f aca="true" t="shared" si="8" ref="F24:M24">F25+F26</f>
        <v>22109</v>
      </c>
      <c r="G24" s="14">
        <f t="shared" si="8"/>
        <v>32483</v>
      </c>
      <c r="H24" s="14">
        <f t="shared" si="8"/>
        <v>26143</v>
      </c>
      <c r="I24" s="14">
        <f t="shared" si="8"/>
        <v>19996</v>
      </c>
      <c r="J24" s="14">
        <f t="shared" si="8"/>
        <v>20163</v>
      </c>
      <c r="K24" s="14">
        <f t="shared" si="8"/>
        <v>19459</v>
      </c>
      <c r="L24" s="14">
        <f t="shared" si="8"/>
        <v>6228</v>
      </c>
      <c r="M24" s="14">
        <f t="shared" si="8"/>
        <v>2279</v>
      </c>
      <c r="N24" s="12">
        <f t="shared" si="7"/>
        <v>232323</v>
      </c>
      <c r="O24"/>
    </row>
    <row r="25" spans="1:15" ht="18.75" customHeight="1">
      <c r="A25" s="13" t="s">
        <v>17</v>
      </c>
      <c r="B25" s="14">
        <v>18731</v>
      </c>
      <c r="C25" s="14">
        <v>15284</v>
      </c>
      <c r="D25" s="14">
        <v>16261</v>
      </c>
      <c r="E25" s="14">
        <v>3140</v>
      </c>
      <c r="F25" s="14">
        <v>14150</v>
      </c>
      <c r="G25" s="14">
        <v>20789</v>
      </c>
      <c r="H25" s="14">
        <v>16732</v>
      </c>
      <c r="I25" s="14">
        <v>12797</v>
      </c>
      <c r="J25" s="14">
        <v>12904</v>
      </c>
      <c r="K25" s="14">
        <v>12454</v>
      </c>
      <c r="L25" s="14">
        <v>3986</v>
      </c>
      <c r="M25" s="14">
        <v>1459</v>
      </c>
      <c r="N25" s="12">
        <f t="shared" si="7"/>
        <v>148687</v>
      </c>
      <c r="O25"/>
    </row>
    <row r="26" spans="1:15" ht="18.75" customHeight="1">
      <c r="A26" s="13" t="s">
        <v>18</v>
      </c>
      <c r="B26" s="14">
        <v>10536</v>
      </c>
      <c r="C26" s="14">
        <v>8598</v>
      </c>
      <c r="D26" s="14">
        <v>9147</v>
      </c>
      <c r="E26" s="14">
        <v>1766</v>
      </c>
      <c r="F26" s="14">
        <v>7959</v>
      </c>
      <c r="G26" s="14">
        <v>11694</v>
      </c>
      <c r="H26" s="14">
        <v>9411</v>
      </c>
      <c r="I26" s="14">
        <v>7199</v>
      </c>
      <c r="J26" s="14">
        <v>7259</v>
      </c>
      <c r="K26" s="14">
        <v>7005</v>
      </c>
      <c r="L26" s="14">
        <v>2242</v>
      </c>
      <c r="M26" s="14">
        <v>820</v>
      </c>
      <c r="N26" s="12">
        <f t="shared" si="7"/>
        <v>83636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19</v>
      </c>
      <c r="B29" s="22">
        <v>0.9991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  <c r="O29"/>
    </row>
    <row r="30" spans="1:15" ht="18.75" customHeight="1">
      <c r="A30" s="17" t="s">
        <v>20</v>
      </c>
      <c r="B30" s="22">
        <v>0.9736</v>
      </c>
      <c r="C30" s="22">
        <v>0.9475</v>
      </c>
      <c r="D30" s="22">
        <v>0.9711</v>
      </c>
      <c r="E30" s="22">
        <v>0.9057</v>
      </c>
      <c r="F30" s="22">
        <v>0.9757</v>
      </c>
      <c r="G30" s="22">
        <v>0.9868</v>
      </c>
      <c r="H30" s="22">
        <v>0.9517</v>
      </c>
      <c r="I30" s="22">
        <v>0.9556</v>
      </c>
      <c r="J30" s="22">
        <v>0.9804</v>
      </c>
      <c r="K30" s="22">
        <v>0.9567</v>
      </c>
      <c r="L30" s="22">
        <v>0.9637</v>
      </c>
      <c r="M30" s="22">
        <v>1</v>
      </c>
      <c r="N30" s="1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0.9956994035468232</v>
      </c>
      <c r="C32" s="23">
        <f aca="true" t="shared" si="9" ref="C32:M32">(((+C$8+C$20)*C$29)+(C$24*C$30))/C$7</f>
        <v>0.9919708176438946</v>
      </c>
      <c r="D32" s="23">
        <f t="shared" si="9"/>
        <v>0.9958055842434766</v>
      </c>
      <c r="E32" s="23">
        <f t="shared" si="9"/>
        <v>0.9842571273011876</v>
      </c>
      <c r="F32" s="23">
        <f t="shared" si="9"/>
        <v>0.9959327380366566</v>
      </c>
      <c r="G32" s="23">
        <f t="shared" si="9"/>
        <v>0.9978494013793103</v>
      </c>
      <c r="H32" s="23">
        <f t="shared" si="9"/>
        <v>0.9924517174386075</v>
      </c>
      <c r="I32" s="23">
        <f t="shared" si="9"/>
        <v>0.9946779937777618</v>
      </c>
      <c r="J32" s="23">
        <f t="shared" si="9"/>
        <v>0.9972480620586883</v>
      </c>
      <c r="K32" s="23">
        <f t="shared" si="9"/>
        <v>0.995542781798176</v>
      </c>
      <c r="L32" s="23">
        <f t="shared" si="9"/>
        <v>0.9967293607048304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  <c r="O34"/>
    </row>
    <row r="35" spans="1:14" ht="18.75" customHeight="1">
      <c r="A35" s="17" t="s">
        <v>25</v>
      </c>
      <c r="B35" s="26">
        <f>B32*B34</f>
        <v>1.7333135216943096</v>
      </c>
      <c r="C35" s="26">
        <f>C32*C34</f>
        <v>1.6684949152770308</v>
      </c>
      <c r="D35" s="26">
        <f>D32*D34</f>
        <v>1.5725761786372983</v>
      </c>
      <c r="E35" s="26">
        <f>E32*E34</f>
        <v>1.9883962485738593</v>
      </c>
      <c r="F35" s="26">
        <f aca="true" t="shared" si="10" ref="F35:M35">F32*F34</f>
        <v>1.8344085101897178</v>
      </c>
      <c r="G35" s="26">
        <f t="shared" si="10"/>
        <v>1.4574588356546205</v>
      </c>
      <c r="H35" s="26">
        <f t="shared" si="10"/>
        <v>1.6914354620306187</v>
      </c>
      <c r="I35" s="26">
        <f t="shared" si="10"/>
        <v>1.6548457782480623</v>
      </c>
      <c r="J35" s="26">
        <f t="shared" si="10"/>
        <v>1.8685436938793643</v>
      </c>
      <c r="K35" s="26">
        <f t="shared" si="10"/>
        <v>1.7835148935914324</v>
      </c>
      <c r="L35" s="26">
        <f t="shared" si="10"/>
        <v>2.1208407337077384</v>
      </c>
      <c r="M35" s="26">
        <f t="shared" si="10"/>
        <v>2.089</v>
      </c>
      <c r="N35" s="27"/>
    </row>
    <row r="36" spans="1:15" ht="18.75" customHeight="1">
      <c r="A36" s="61" t="s">
        <v>48</v>
      </c>
      <c r="B36" s="26">
        <v>-0.0006676721</v>
      </c>
      <c r="C36" s="26">
        <v>-0.0053338328</v>
      </c>
      <c r="D36" s="26">
        <v>0</v>
      </c>
      <c r="E36" s="26">
        <v>0</v>
      </c>
      <c r="F36" s="26">
        <v>-0.0013738256</v>
      </c>
      <c r="G36" s="26">
        <v>-0.0010168276</v>
      </c>
      <c r="H36" s="26">
        <v>-0.0012707133</v>
      </c>
      <c r="I36" s="26">
        <v>0</v>
      </c>
      <c r="J36" s="26">
        <v>-0.0004202471</v>
      </c>
      <c r="K36" s="26">
        <v>0</v>
      </c>
      <c r="L36" s="26">
        <v>0</v>
      </c>
      <c r="M36" s="26">
        <v>0</v>
      </c>
      <c r="N36" s="63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376.64000000000004</v>
      </c>
      <c r="C38" s="65">
        <f t="shared" si="11"/>
        <v>2341.1600000000003</v>
      </c>
      <c r="D38" s="65">
        <f t="shared" si="11"/>
        <v>0</v>
      </c>
      <c r="E38" s="65">
        <f t="shared" si="11"/>
        <v>0</v>
      </c>
      <c r="F38" s="65">
        <f t="shared" si="11"/>
        <v>500.76000000000005</v>
      </c>
      <c r="G38" s="65">
        <f t="shared" si="11"/>
        <v>564.96</v>
      </c>
      <c r="H38" s="65">
        <f t="shared" si="11"/>
        <v>706.2</v>
      </c>
      <c r="I38" s="65">
        <f t="shared" si="11"/>
        <v>0</v>
      </c>
      <c r="J38" s="65">
        <f t="shared" si="11"/>
        <v>149.8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4639.52</v>
      </c>
    </row>
    <row r="39" spans="1:15" ht="18.75" customHeight="1">
      <c r="A39" s="61" t="s">
        <v>50</v>
      </c>
      <c r="B39" s="67">
        <v>88</v>
      </c>
      <c r="C39" s="67">
        <v>547</v>
      </c>
      <c r="D39" s="67">
        <v>0</v>
      </c>
      <c r="E39" s="67">
        <v>0</v>
      </c>
      <c r="F39" s="67">
        <v>117</v>
      </c>
      <c r="G39" s="67">
        <v>132</v>
      </c>
      <c r="H39" s="67">
        <v>165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1084</v>
      </c>
      <c r="O39"/>
    </row>
    <row r="40" spans="1:15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>
        <v>0</v>
      </c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380630.0287353656</v>
      </c>
      <c r="C42" s="69">
        <f aca="true" t="shared" si="12" ref="C42:N42">C43+C44+C45</f>
        <v>262053.7419952832</v>
      </c>
      <c r="D42" s="69">
        <f t="shared" si="12"/>
        <v>275301.47613696</v>
      </c>
      <c r="E42" s="69">
        <f t="shared" si="12"/>
        <v>58433.00055684</v>
      </c>
      <c r="F42" s="69">
        <f>F43+F44+F45</f>
        <v>242628.1445221404</v>
      </c>
      <c r="G42" s="69">
        <f>G43+G44+G45</f>
        <v>290943.08535589</v>
      </c>
      <c r="H42" s="69">
        <f t="shared" si="12"/>
        <v>283443.7198266528</v>
      </c>
      <c r="I42" s="69">
        <f t="shared" si="12"/>
        <v>276063.02757312</v>
      </c>
      <c r="J42" s="69">
        <f t="shared" si="12"/>
        <v>268423.5356981974</v>
      </c>
      <c r="K42" s="69">
        <f t="shared" si="12"/>
        <v>337148.52142495004</v>
      </c>
      <c r="L42" s="69">
        <f t="shared" si="12"/>
        <v>146598.87403608</v>
      </c>
      <c r="M42" s="69">
        <f t="shared" si="12"/>
        <v>69599.213</v>
      </c>
      <c r="N42" s="69">
        <f t="shared" si="12"/>
        <v>2891266.368861479</v>
      </c>
    </row>
    <row r="43" spans="1:14" ht="18.75" customHeight="1">
      <c r="A43" s="66" t="s">
        <v>101</v>
      </c>
      <c r="B43" s="63">
        <f aca="true" t="shared" si="13" ref="B43:H43">B35*B7</f>
        <v>380399.91872511996</v>
      </c>
      <c r="C43" s="63">
        <f t="shared" si="13"/>
        <v>260545.49199</v>
      </c>
      <c r="D43" s="63">
        <f t="shared" si="13"/>
        <v>275301.47613696</v>
      </c>
      <c r="E43" s="63">
        <f t="shared" si="13"/>
        <v>58433.00055684</v>
      </c>
      <c r="F43" s="63">
        <f t="shared" si="13"/>
        <v>242308.85451947</v>
      </c>
      <c r="G43" s="63">
        <f t="shared" si="13"/>
        <v>290580.85535863996</v>
      </c>
      <c r="H43" s="63">
        <f t="shared" si="13"/>
        <v>282950.08983033</v>
      </c>
      <c r="I43" s="63">
        <f>I35*I7</f>
        <v>276063.02757312</v>
      </c>
      <c r="J43" s="63">
        <f>J35*J7</f>
        <v>268334.08570324</v>
      </c>
      <c r="K43" s="63">
        <f>K35*K7</f>
        <v>337148.52142495004</v>
      </c>
      <c r="L43" s="63">
        <f>L35*L7</f>
        <v>146598.87403608</v>
      </c>
      <c r="M43" s="63">
        <f>M35*M7</f>
        <v>69599.213</v>
      </c>
      <c r="N43" s="65">
        <f>SUM(B43:M43)</f>
        <v>2888263.40885475</v>
      </c>
    </row>
    <row r="44" spans="1:14" ht="18.75" customHeight="1">
      <c r="A44" s="66" t="s">
        <v>102</v>
      </c>
      <c r="B44" s="63">
        <f aca="true" t="shared" si="14" ref="B44:M44">B36*B7</f>
        <v>-146.52998975440002</v>
      </c>
      <c r="C44" s="63">
        <f t="shared" si="14"/>
        <v>-832.9099947168</v>
      </c>
      <c r="D44" s="63">
        <f t="shared" si="14"/>
        <v>0</v>
      </c>
      <c r="E44" s="63">
        <f t="shared" si="14"/>
        <v>0</v>
      </c>
      <c r="F44" s="63">
        <f t="shared" si="14"/>
        <v>-181.4699973296</v>
      </c>
      <c r="G44" s="63">
        <f t="shared" si="14"/>
        <v>-202.73000275</v>
      </c>
      <c r="H44" s="63">
        <f t="shared" si="14"/>
        <v>-212.5700036772</v>
      </c>
      <c r="I44" s="63">
        <f t="shared" si="14"/>
        <v>0</v>
      </c>
      <c r="J44" s="63">
        <f t="shared" si="14"/>
        <v>-60.350005042599996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-1636.5599932706002</v>
      </c>
    </row>
    <row r="45" spans="1:14" ht="18.75" customHeight="1">
      <c r="A45" s="66" t="s">
        <v>52</v>
      </c>
      <c r="B45" s="63">
        <f aca="true" t="shared" si="15" ref="B45:M45">B38</f>
        <v>376.64000000000004</v>
      </c>
      <c r="C45" s="63">
        <f t="shared" si="15"/>
        <v>2341.1600000000003</v>
      </c>
      <c r="D45" s="63">
        <f t="shared" si="15"/>
        <v>0</v>
      </c>
      <c r="E45" s="63">
        <f t="shared" si="15"/>
        <v>0</v>
      </c>
      <c r="F45" s="63">
        <f t="shared" si="15"/>
        <v>500.76000000000005</v>
      </c>
      <c r="G45" s="63">
        <f t="shared" si="15"/>
        <v>564.96</v>
      </c>
      <c r="H45" s="63">
        <f t="shared" si="15"/>
        <v>706.2</v>
      </c>
      <c r="I45" s="63">
        <f t="shared" si="15"/>
        <v>0</v>
      </c>
      <c r="J45" s="63">
        <f t="shared" si="15"/>
        <v>149.8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4639.52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-85910.16</v>
      </c>
      <c r="C47" s="28">
        <f t="shared" si="16"/>
        <v>-76328.42</v>
      </c>
      <c r="D47" s="28">
        <f t="shared" si="16"/>
        <v>-62151.84</v>
      </c>
      <c r="E47" s="28">
        <f t="shared" si="16"/>
        <v>-9677.1</v>
      </c>
      <c r="F47" s="28">
        <f t="shared" si="16"/>
        <v>-43878.04</v>
      </c>
      <c r="G47" s="28">
        <f t="shared" si="16"/>
        <v>-77861.34</v>
      </c>
      <c r="H47" s="28">
        <f t="shared" si="16"/>
        <v>-83309.64</v>
      </c>
      <c r="I47" s="28">
        <f t="shared" si="16"/>
        <v>-50259.32</v>
      </c>
      <c r="J47" s="28">
        <f t="shared" si="16"/>
        <v>-62296.24</v>
      </c>
      <c r="K47" s="28">
        <f t="shared" si="16"/>
        <v>-57993.18</v>
      </c>
      <c r="L47" s="28">
        <f t="shared" si="16"/>
        <v>-31957.26</v>
      </c>
      <c r="M47" s="28">
        <f t="shared" si="16"/>
        <v>-14488.84</v>
      </c>
      <c r="N47" s="28">
        <f t="shared" si="16"/>
        <v>-656111.38</v>
      </c>
      <c r="P47" s="40"/>
    </row>
    <row r="48" spans="1:16" ht="18.75" customHeight="1">
      <c r="A48" s="17" t="s">
        <v>54</v>
      </c>
      <c r="B48" s="29">
        <f>B49+B50</f>
        <v>-82320</v>
      </c>
      <c r="C48" s="29">
        <f>C49+C50</f>
        <v>-75554.5</v>
      </c>
      <c r="D48" s="29">
        <f>D49+D50</f>
        <v>-59892</v>
      </c>
      <c r="E48" s="29">
        <f>E49+E50</f>
        <v>-8949.5</v>
      </c>
      <c r="F48" s="29">
        <f aca="true" t="shared" si="17" ref="F48:M48">F49+F50</f>
        <v>-42196</v>
      </c>
      <c r="G48" s="29">
        <f t="shared" si="17"/>
        <v>-75708.5</v>
      </c>
      <c r="H48" s="29">
        <f t="shared" si="17"/>
        <v>-80507</v>
      </c>
      <c r="I48" s="29">
        <f t="shared" si="17"/>
        <v>-47110</v>
      </c>
      <c r="J48" s="29">
        <f t="shared" si="17"/>
        <v>-59122</v>
      </c>
      <c r="K48" s="29">
        <f t="shared" si="17"/>
        <v>-54792.5</v>
      </c>
      <c r="L48" s="29">
        <f t="shared" si="17"/>
        <v>-30600.5</v>
      </c>
      <c r="M48" s="29">
        <f t="shared" si="17"/>
        <v>-13727</v>
      </c>
      <c r="N48" s="28">
        <f aca="true" t="shared" si="18" ref="N48:N59">SUM(B48:M48)</f>
        <v>-630479.5</v>
      </c>
      <c r="P48" s="40"/>
    </row>
    <row r="49" spans="1:16" ht="18.75" customHeight="1">
      <c r="A49" s="13" t="s">
        <v>55</v>
      </c>
      <c r="B49" s="20">
        <f>ROUND(-B9*$D$3,2)</f>
        <v>-82320</v>
      </c>
      <c r="C49" s="20">
        <f>ROUND(-C9*$D$3,2)</f>
        <v>-75554.5</v>
      </c>
      <c r="D49" s="20">
        <f>ROUND(-D9*$D$3,2)</f>
        <v>-59892</v>
      </c>
      <c r="E49" s="20">
        <f>ROUND(-E9*$D$3,2)</f>
        <v>-8949.5</v>
      </c>
      <c r="F49" s="20">
        <f aca="true" t="shared" si="19" ref="F49:M49">ROUND(-F9*$D$3,2)</f>
        <v>-42196</v>
      </c>
      <c r="G49" s="20">
        <f t="shared" si="19"/>
        <v>-75708.5</v>
      </c>
      <c r="H49" s="20">
        <f t="shared" si="19"/>
        <v>-80507</v>
      </c>
      <c r="I49" s="20">
        <f t="shared" si="19"/>
        <v>-47110</v>
      </c>
      <c r="J49" s="20">
        <f t="shared" si="19"/>
        <v>-59122</v>
      </c>
      <c r="K49" s="20">
        <f t="shared" si="19"/>
        <v>-54792.5</v>
      </c>
      <c r="L49" s="20">
        <f t="shared" si="19"/>
        <v>-30600.5</v>
      </c>
      <c r="M49" s="20">
        <f t="shared" si="19"/>
        <v>-13727</v>
      </c>
      <c r="N49" s="54">
        <f t="shared" si="18"/>
        <v>-630479.5</v>
      </c>
      <c r="O49"/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O50"/>
      <c r="P50" s="40"/>
    </row>
    <row r="51" spans="1:16" ht="18.75" customHeight="1">
      <c r="A51" s="17" t="s">
        <v>57</v>
      </c>
      <c r="B51" s="29">
        <f>SUM(B52:B58)</f>
        <v>-3590.16</v>
      </c>
      <c r="C51" s="29">
        <f aca="true" t="shared" si="21" ref="C51:M51">SUM(C52:C58)</f>
        <v>-773.9200000000001</v>
      </c>
      <c r="D51" s="29">
        <f t="shared" si="21"/>
        <v>-2259.84</v>
      </c>
      <c r="E51" s="29">
        <f t="shared" si="21"/>
        <v>-727.6</v>
      </c>
      <c r="F51" s="29">
        <f t="shared" si="21"/>
        <v>-1682.04</v>
      </c>
      <c r="G51" s="29">
        <f t="shared" si="21"/>
        <v>-2152.84</v>
      </c>
      <c r="H51" s="29">
        <f t="shared" si="21"/>
        <v>-2802.64</v>
      </c>
      <c r="I51" s="29">
        <f t="shared" si="21"/>
        <v>-3149.32</v>
      </c>
      <c r="J51" s="29">
        <f t="shared" si="21"/>
        <v>-3174.24</v>
      </c>
      <c r="K51" s="29">
        <f t="shared" si="21"/>
        <v>-3200.68</v>
      </c>
      <c r="L51" s="29">
        <f t="shared" si="21"/>
        <v>-1356.76</v>
      </c>
      <c r="M51" s="29">
        <f t="shared" si="21"/>
        <v>-761.84</v>
      </c>
      <c r="N51" s="29">
        <f>SUM(N52:N58)</f>
        <v>-25631.879999999997</v>
      </c>
      <c r="P51" s="47"/>
    </row>
    <row r="52" spans="1:15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  <c r="O52"/>
    </row>
    <row r="53" spans="1:15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60</v>
      </c>
      <c r="B54" s="27">
        <v>-500</v>
      </c>
      <c r="C54" s="27">
        <v>-500</v>
      </c>
      <c r="D54" s="27">
        <v>0</v>
      </c>
      <c r="E54" s="27">
        <v>0</v>
      </c>
      <c r="F54" s="27">
        <v>0</v>
      </c>
      <c r="G54" s="27">
        <v>0</v>
      </c>
      <c r="H54" s="27">
        <v>-500</v>
      </c>
      <c r="I54" s="27">
        <v>-500</v>
      </c>
      <c r="J54" s="27">
        <v>-1000</v>
      </c>
      <c r="K54" s="27">
        <v>-500</v>
      </c>
      <c r="L54" s="27">
        <v>0</v>
      </c>
      <c r="M54" s="27">
        <v>0</v>
      </c>
      <c r="N54" s="27">
        <f t="shared" si="18"/>
        <v>-3500</v>
      </c>
      <c r="O54"/>
    </row>
    <row r="55" spans="1:15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  <c r="O55"/>
    </row>
    <row r="56" spans="1:15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  <c r="O56"/>
    </row>
    <row r="57" spans="1:15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103</v>
      </c>
      <c r="B58" s="27">
        <v>-3090.16</v>
      </c>
      <c r="C58" s="27">
        <v>-273.92</v>
      </c>
      <c r="D58" s="27">
        <v>-2259.84</v>
      </c>
      <c r="E58" s="27">
        <v>-727.6</v>
      </c>
      <c r="F58" s="27">
        <v>-1682.04</v>
      </c>
      <c r="G58" s="27">
        <v>-2152.84</v>
      </c>
      <c r="H58" s="27">
        <v>-2302.64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-22131.879999999997</v>
      </c>
      <c r="O58"/>
    </row>
    <row r="59" spans="1:15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  <c r="O59"/>
    </row>
    <row r="60" spans="1:14" ht="15" customHeight="1">
      <c r="A60" s="35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0"/>
    </row>
    <row r="61" spans="1:16" ht="15.75">
      <c r="A61" s="2" t="s">
        <v>65</v>
      </c>
      <c r="B61" s="32">
        <f aca="true" t="shared" si="22" ref="B61:M61">+B42+B47</f>
        <v>294719.86873536557</v>
      </c>
      <c r="C61" s="32">
        <f t="shared" si="22"/>
        <v>185725.3219952832</v>
      </c>
      <c r="D61" s="32">
        <f t="shared" si="22"/>
        <v>213149.63613695998</v>
      </c>
      <c r="E61" s="32">
        <f t="shared" si="22"/>
        <v>48755.90055684</v>
      </c>
      <c r="F61" s="32">
        <f t="shared" si="22"/>
        <v>198750.1045221404</v>
      </c>
      <c r="G61" s="32">
        <f t="shared" si="22"/>
        <v>213081.74535589</v>
      </c>
      <c r="H61" s="32">
        <f t="shared" si="22"/>
        <v>200134.07982665277</v>
      </c>
      <c r="I61" s="32">
        <f t="shared" si="22"/>
        <v>225803.70757312002</v>
      </c>
      <c r="J61" s="32">
        <f t="shared" si="22"/>
        <v>206127.29569819738</v>
      </c>
      <c r="K61" s="32">
        <f t="shared" si="22"/>
        <v>279155.34142495005</v>
      </c>
      <c r="L61" s="32">
        <f t="shared" si="22"/>
        <v>114641.61403608</v>
      </c>
      <c r="M61" s="32">
        <f t="shared" si="22"/>
        <v>55110.37300000001</v>
      </c>
      <c r="N61" s="32">
        <f>SUM(B61:M61)</f>
        <v>2235154.9888614793</v>
      </c>
      <c r="O61"/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4"/>
    </row>
    <row r="64" spans="1:16" ht="18.75" customHeight="1">
      <c r="A64" s="2" t="s">
        <v>66</v>
      </c>
      <c r="B64" s="42">
        <f>SUM(B65:B78)</f>
        <v>294719.86</v>
      </c>
      <c r="C64" s="42">
        <f aca="true" t="shared" si="23" ref="C64:M64">SUM(C65:C78)</f>
        <v>185725.32</v>
      </c>
      <c r="D64" s="42">
        <f t="shared" si="23"/>
        <v>213149.64</v>
      </c>
      <c r="E64" s="42">
        <f t="shared" si="23"/>
        <v>48755.9</v>
      </c>
      <c r="F64" s="42">
        <f t="shared" si="23"/>
        <v>198750.1</v>
      </c>
      <c r="G64" s="42">
        <f t="shared" si="23"/>
        <v>213081.75</v>
      </c>
      <c r="H64" s="42">
        <f t="shared" si="23"/>
        <v>200134.08000000002</v>
      </c>
      <c r="I64" s="42">
        <f t="shared" si="23"/>
        <v>225803.71</v>
      </c>
      <c r="J64" s="42">
        <f t="shared" si="23"/>
        <v>206127.3</v>
      </c>
      <c r="K64" s="42">
        <f t="shared" si="23"/>
        <v>279155.34</v>
      </c>
      <c r="L64" s="42">
        <f t="shared" si="23"/>
        <v>114641.61</v>
      </c>
      <c r="M64" s="42">
        <f t="shared" si="23"/>
        <v>669481.51</v>
      </c>
      <c r="N64" s="32">
        <f>SUM(N65:N78)</f>
        <v>2849526.12</v>
      </c>
      <c r="P64" s="40"/>
    </row>
    <row r="65" spans="1:14" ht="18.75" customHeight="1">
      <c r="A65" s="17" t="s">
        <v>22</v>
      </c>
      <c r="B65" s="42">
        <v>60356.38</v>
      </c>
      <c r="C65" s="42">
        <v>52696.38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113052.76</v>
      </c>
    </row>
    <row r="66" spans="1:14" ht="18.75" customHeight="1">
      <c r="A66" s="17" t="s">
        <v>23</v>
      </c>
      <c r="B66" s="42">
        <v>234363.48</v>
      </c>
      <c r="C66" s="42">
        <v>133028.94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367392.42000000004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213149.64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213149.64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48755.9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48755.9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198750.1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198750.1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213081.75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213081.75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158837.22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158837.22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41296.86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41296.86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225803.71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225803.71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206127.3</v>
      </c>
      <c r="K74" s="41">
        <v>0</v>
      </c>
      <c r="L74" s="41">
        <v>0</v>
      </c>
      <c r="M74" s="41">
        <v>0</v>
      </c>
      <c r="N74" s="32">
        <f t="shared" si="24"/>
        <v>206127.3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279155.34</v>
      </c>
      <c r="L75" s="41">
        <v>0</v>
      </c>
      <c r="M75" s="41">
        <v>614371.14</v>
      </c>
      <c r="N75" s="29">
        <f t="shared" si="24"/>
        <v>893526.48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114641.61</v>
      </c>
      <c r="M76" s="41">
        <v>0</v>
      </c>
      <c r="N76" s="32">
        <f t="shared" si="24"/>
        <v>114641.61</v>
      </c>
    </row>
    <row r="77" spans="1:15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55110.37</v>
      </c>
      <c r="N77" s="29">
        <f t="shared" si="24"/>
        <v>55110.37</v>
      </c>
      <c r="O77"/>
    </row>
    <row r="78" spans="1:15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  <c r="O78"/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5"/>
    </row>
    <row r="81" spans="1:14" ht="18.75" customHeight="1">
      <c r="A81" s="2" t="s">
        <v>105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1.9449005301691493</v>
      </c>
      <c r="C82" s="52">
        <v>1.93571536872925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1.6867147797658102</v>
      </c>
      <c r="C83" s="52">
        <v>1.581796646395766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1.5725762007037427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1.9883962296253446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1.8344084759748962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1.4574588589341693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1.709542100912399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1.6295064077156824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1.6548457927958713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1.8685437237998412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1.7835148860534502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2.1208406753179116</v>
      </c>
      <c r="M93" s="52">
        <v>0</v>
      </c>
      <c r="N93" s="32"/>
    </row>
    <row r="94" spans="1:15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2.0889999099558785</v>
      </c>
      <c r="N94" s="58"/>
      <c r="O94"/>
    </row>
    <row r="95" ht="21" customHeight="1">
      <c r="A95" s="46" t="s">
        <v>104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2015-03-16T13:21:20Z</dcterms:modified>
  <cp:category/>
  <cp:version/>
  <cp:contentType/>
  <cp:contentStatus/>
</cp:coreProperties>
</file>