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<sst xmlns="http://schemas.openxmlformats.org/spreadsheetml/2006/main" count="108" uniqueCount="107">
  <si>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</si>
  <si>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</si>
  <si>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</si>
  <si>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</si>
  <si>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</si>
  <si>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</si>
  <si>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</si>
  <si>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</si>
  <si>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</si>
  <si>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</si>
  <si>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</si>
  <si>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</si>
  <si>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</si>
  <si>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</si>
  <si>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</si>
  <si>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</si>
  <si>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</si>
  <si>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</si>
  <si>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</si>
  <si>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</si>
  <si>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</si>
  <si>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</si>
  <si>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</si>
  <si>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</si>
  <si>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</si>
  <si>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</si>
  <si>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</si>
  <si>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</si>
  <si>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</si>
  <si>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</si>
  <si>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</si>
  <si>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</si>
  <si>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</si>
  <si>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</si>
  <si>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</si>
  <si>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</si>
  <si>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</si>
  <si>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</si>
  <si>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</si>
  <si>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</si>
  <si>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</si>
  <si>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</si>
  <si>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</si>
  <si>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</si>
  <si>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</si>
  <si>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</si>
  <si>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</si>
  <si>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</si>
  <si>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</si>
  <si>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</si>
  <si>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</si>
  <si>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</si>
  <si>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</si>
  <si>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</si>
  <si>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</si>
  <si>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</si>
  <si>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</si>
  <si>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</si>
  <si>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</si>
  <si>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</si>
  <si>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</si>
  <si>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</si>
  <si>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</si>
  <si>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</si>
  <si>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</si>
  <si>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</si>
  <si>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</si>
  <si>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</si>
  <si>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</si>
  <si>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</si>
  <si>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</si>
  <si>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</si>
  <si>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</si>
  <si>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</si>
  <si>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</si>
  <si>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</si>
  <si>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</si>
  <si>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</si>
  <si>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</si>
  <si>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</si>
  <si>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</si>
  <si>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</si>
  <si>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</si>
  <si>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</si>
  <si>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</si>
  <si>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</si>
  <si>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</si>
  <si>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</si>
  <si>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</si>
  <si>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</si>
  <si>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</si>
  <si>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</si>
  <si>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</si>
  <si>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</si>
  <si>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</si>
  <si>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</si>
  <si>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</si>
  <si>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</si>
  <si>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</si>
  <si>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</si>
  <si>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</si>
  <si>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</si>
  <si>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</si>
  <si>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</si>
  <si>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</si>
  <si>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</si>
  <si>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OPERAÇÃO 07/03/15 - VENCIMENTO 13/03/15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</si>
</sst>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44</v>
      </c>
      <c r="E5" s="4" t="s">
        <v>69</v>
      </c>
      <c r="F5" s="4" t="s">
        <v>68</v>
      </c>
      <c r="G5" s="4" t="s">
        <v>70</v>
      </c>
      <c r="H5" s="4" t="s">
        <v>71</v>
      </c>
      <c r="I5" s="4" t="s">
        <v>72</v>
      </c>
      <c r="J5" s="4" t="s">
        <v>73</v>
      </c>
      <c r="K5" s="4" t="s">
        <v>72</v>
      </c>
      <c r="L5" s="4" t="s">
        <v>74</v>
      </c>
      <c r="M5" s="4" t="s">
        <v>75</v>
      </c>
      <c r="N5" s="74"/>
    </row>
    <row r="6" spans="1:14" ht="20.25" customHeight="1">
      <c r="A6" s="74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4"/>
    </row>
    <row r="7" spans="1:16" ht="18.75" customHeight="1">
      <c r="A7" s="9" t="s">
        <v>5</v>
      </c>
      <c r="B7" s="10">
        <f>B8+B20+B24</f>
        <v>344623</v>
      </c>
      <c r="C7" s="10">
        <f>C8+C20+C24</f>
        <v>251396</v>
      </c>
      <c r="D7" s="10">
        <f>D8+D20+D24</f>
        <v>284675</v>
      </c>
      <c r="E7" s="10">
        <f>E8+E20+E24</f>
        <v>54338</v>
      </c>
      <c r="F7" s="10">
        <f aca="true" t="shared" si="0" ref="F7:M7">F8+F20+F24</f>
        <v>203602</v>
      </c>
      <c r="G7" s="10">
        <f t="shared" si="0"/>
        <v>337993</v>
      </c>
      <c r="H7" s="10">
        <f t="shared" si="0"/>
        <v>296645</v>
      </c>
      <c r="I7" s="10">
        <f t="shared" si="0"/>
        <v>286558</v>
      </c>
      <c r="J7" s="10">
        <f t="shared" si="0"/>
        <v>217417</v>
      </c>
      <c r="K7" s="10">
        <f t="shared" si="0"/>
        <v>271968</v>
      </c>
      <c r="L7" s="10">
        <f t="shared" si="0"/>
        <v>106866</v>
      </c>
      <c r="M7" s="10">
        <f t="shared" si="0"/>
        <v>56318</v>
      </c>
      <c r="N7" s="10">
        <f>+N8+N20+N24</f>
        <v>2712399</v>
      </c>
      <c r="O7"/>
      <c r="P7" s="39"/>
    </row>
    <row r="8" spans="1:15" ht="18.75" customHeight="1">
      <c r="A8" s="11" t="s">
        <v>31</v>
      </c>
      <c r="B8" s="12">
        <f>+B9+B12+B16</f>
        <v>200617</v>
      </c>
      <c r="C8" s="12">
        <f>+C9+C12+C16</f>
        <v>153430</v>
      </c>
      <c r="D8" s="12">
        <f>+D9+D12+D16</f>
        <v>180695</v>
      </c>
      <c r="E8" s="12">
        <f>+E9+E12+E16</f>
        <v>34082</v>
      </c>
      <c r="F8" s="12">
        <f aca="true" t="shared" si="1" ref="F8:M8">+F9+F12+F16</f>
        <v>122809</v>
      </c>
      <c r="G8" s="12">
        <f t="shared" si="1"/>
        <v>206450</v>
      </c>
      <c r="H8" s="12">
        <f t="shared" si="1"/>
        <v>177855</v>
      </c>
      <c r="I8" s="12">
        <f t="shared" si="1"/>
        <v>169378</v>
      </c>
      <c r="J8" s="12">
        <f t="shared" si="1"/>
        <v>135068</v>
      </c>
      <c r="K8" s="12">
        <f t="shared" si="1"/>
        <v>157141</v>
      </c>
      <c r="L8" s="12">
        <f t="shared" si="1"/>
        <v>66656</v>
      </c>
      <c r="M8" s="12">
        <f t="shared" si="1"/>
        <v>37502</v>
      </c>
      <c r="N8" s="12">
        <f>SUM(B8:M8)</f>
        <v>1641683</v>
      </c>
      <c r="O8"/>
    </row>
    <row r="9" spans="1:15" ht="18.75" customHeight="1">
      <c r="A9" s="13" t="s">
        <v>6</v>
      </c>
      <c r="B9" s="14">
        <v>30994</v>
      </c>
      <c r="C9" s="14">
        <v>30517</v>
      </c>
      <c r="D9" s="14">
        <v>22866</v>
      </c>
      <c r="E9" s="14">
        <v>4428</v>
      </c>
      <c r="F9" s="14">
        <v>16222</v>
      </c>
      <c r="G9" s="14">
        <v>30707</v>
      </c>
      <c r="H9" s="14">
        <v>35239</v>
      </c>
      <c r="I9" s="14">
        <v>19764</v>
      </c>
      <c r="J9" s="14">
        <v>22987</v>
      </c>
      <c r="K9" s="14">
        <v>19995</v>
      </c>
      <c r="L9" s="14">
        <v>12157</v>
      </c>
      <c r="M9" s="14">
        <v>6825</v>
      </c>
      <c r="N9" s="12">
        <f aca="true" t="shared" si="2" ref="N9:N19">SUM(B9:M9)</f>
        <v>252701</v>
      </c>
      <c r="O9"/>
    </row>
    <row r="10" spans="1:15" ht="18.75" customHeight="1">
      <c r="A10" s="15" t="s">
        <v>7</v>
      </c>
      <c r="B10" s="14">
        <f>+B9-B11</f>
        <v>30994</v>
      </c>
      <c r="C10" s="14">
        <f>+C9-C11</f>
        <v>30517</v>
      </c>
      <c r="D10" s="14">
        <f>+D9-D11</f>
        <v>22866</v>
      </c>
      <c r="E10" s="14">
        <f>+E9-E11</f>
        <v>4428</v>
      </c>
      <c r="F10" s="14">
        <f aca="true" t="shared" si="3" ref="F10:M10">+F9-F11</f>
        <v>16222</v>
      </c>
      <c r="G10" s="14">
        <f t="shared" si="3"/>
        <v>30707</v>
      </c>
      <c r="H10" s="14">
        <f t="shared" si="3"/>
        <v>35239</v>
      </c>
      <c r="I10" s="14">
        <f t="shared" si="3"/>
        <v>19764</v>
      </c>
      <c r="J10" s="14">
        <f t="shared" si="3"/>
        <v>22987</v>
      </c>
      <c r="K10" s="14">
        <f t="shared" si="3"/>
        <v>19995</v>
      </c>
      <c r="L10" s="14">
        <f t="shared" si="3"/>
        <v>12157</v>
      </c>
      <c r="M10" s="14">
        <f t="shared" si="3"/>
        <v>6825</v>
      </c>
      <c r="N10" s="12">
        <f t="shared" si="2"/>
        <v>252701</v>
      </c>
      <c r="O10"/>
    </row>
    <row r="11" spans="1:15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26</v>
      </c>
      <c r="B12" s="14">
        <f>B13+B14+B15</f>
        <v>157464</v>
      </c>
      <c r="C12" s="14">
        <f>C13+C14+C15</f>
        <v>114190</v>
      </c>
      <c r="D12" s="14">
        <f>D13+D14+D15</f>
        <v>149963</v>
      </c>
      <c r="E12" s="14">
        <f>E13+E14+E15</f>
        <v>27803</v>
      </c>
      <c r="F12" s="14">
        <f aca="true" t="shared" si="4" ref="F12:M12">F13+F14+F15</f>
        <v>99343</v>
      </c>
      <c r="G12" s="14">
        <f t="shared" si="4"/>
        <v>163610</v>
      </c>
      <c r="H12" s="14">
        <f t="shared" si="4"/>
        <v>133419</v>
      </c>
      <c r="I12" s="14">
        <f t="shared" si="4"/>
        <v>140832</v>
      </c>
      <c r="J12" s="14">
        <f t="shared" si="4"/>
        <v>105075</v>
      </c>
      <c r="K12" s="14">
        <f t="shared" si="4"/>
        <v>128384</v>
      </c>
      <c r="L12" s="14">
        <f t="shared" si="4"/>
        <v>51659</v>
      </c>
      <c r="M12" s="14">
        <f t="shared" si="4"/>
        <v>29354</v>
      </c>
      <c r="N12" s="12">
        <f t="shared" si="2"/>
        <v>1301096</v>
      </c>
      <c r="O12"/>
    </row>
    <row r="13" spans="1:15" ht="18.75" customHeight="1">
      <c r="A13" s="15" t="s">
        <v>9</v>
      </c>
      <c r="B13" s="14">
        <v>77413</v>
      </c>
      <c r="C13" s="14">
        <v>58630</v>
      </c>
      <c r="D13" s="14">
        <v>72974</v>
      </c>
      <c r="E13" s="14">
        <v>13725</v>
      </c>
      <c r="F13" s="14">
        <v>49236</v>
      </c>
      <c r="G13" s="14">
        <v>82300</v>
      </c>
      <c r="H13" s="14">
        <v>68757</v>
      </c>
      <c r="I13" s="14">
        <v>70989</v>
      </c>
      <c r="J13" s="14">
        <v>51585</v>
      </c>
      <c r="K13" s="14">
        <v>62008</v>
      </c>
      <c r="L13" s="14">
        <v>24976</v>
      </c>
      <c r="M13" s="14">
        <v>13732</v>
      </c>
      <c r="N13" s="12">
        <f t="shared" si="2"/>
        <v>646325</v>
      </c>
      <c r="O13"/>
    </row>
    <row r="14" spans="1:15" ht="18.75" customHeight="1">
      <c r="A14" s="15" t="s">
        <v>10</v>
      </c>
      <c r="B14" s="14">
        <v>73950</v>
      </c>
      <c r="C14" s="14">
        <v>50359</v>
      </c>
      <c r="D14" s="14">
        <v>71510</v>
      </c>
      <c r="E14" s="14">
        <v>12816</v>
      </c>
      <c r="F14" s="14">
        <v>45575</v>
      </c>
      <c r="G14" s="14">
        <v>73123</v>
      </c>
      <c r="H14" s="14">
        <v>59108</v>
      </c>
      <c r="I14" s="14">
        <v>65066</v>
      </c>
      <c r="J14" s="14">
        <v>49442</v>
      </c>
      <c r="K14" s="14">
        <v>62010</v>
      </c>
      <c r="L14" s="14">
        <v>24949</v>
      </c>
      <c r="M14" s="14">
        <v>14760</v>
      </c>
      <c r="N14" s="12">
        <f t="shared" si="2"/>
        <v>602668</v>
      </c>
      <c r="O14"/>
    </row>
    <row r="15" spans="1:15" ht="18.75" customHeight="1">
      <c r="A15" s="15" t="s">
        <v>11</v>
      </c>
      <c r="B15" s="14">
        <v>6101</v>
      </c>
      <c r="C15" s="14">
        <v>5201</v>
      </c>
      <c r="D15" s="14">
        <v>5479</v>
      </c>
      <c r="E15" s="14">
        <v>1262</v>
      </c>
      <c r="F15" s="14">
        <v>4532</v>
      </c>
      <c r="G15" s="14">
        <v>8187</v>
      </c>
      <c r="H15" s="14">
        <v>5554</v>
      </c>
      <c r="I15" s="14">
        <v>4777</v>
      </c>
      <c r="J15" s="14">
        <v>4048</v>
      </c>
      <c r="K15" s="14">
        <v>4366</v>
      </c>
      <c r="L15" s="14">
        <v>1734</v>
      </c>
      <c r="M15" s="14">
        <v>862</v>
      </c>
      <c r="N15" s="12">
        <f t="shared" si="2"/>
        <v>52103</v>
      </c>
      <c r="O15"/>
    </row>
    <row r="16" spans="1:14" ht="18.75" customHeight="1">
      <c r="A16" s="16" t="s">
        <v>30</v>
      </c>
      <c r="B16" s="14">
        <f>B17+B18+B19</f>
        <v>12159</v>
      </c>
      <c r="C16" s="14">
        <f>C17+C18+C19</f>
        <v>8723</v>
      </c>
      <c r="D16" s="14">
        <f>D17+D18+D19</f>
        <v>7866</v>
      </c>
      <c r="E16" s="14">
        <f>E17+E18+E19</f>
        <v>1851</v>
      </c>
      <c r="F16" s="14">
        <f aca="true" t="shared" si="5" ref="F16:M16">F17+F18+F19</f>
        <v>7244</v>
      </c>
      <c r="G16" s="14">
        <f t="shared" si="5"/>
        <v>12133</v>
      </c>
      <c r="H16" s="14">
        <f t="shared" si="5"/>
        <v>9197</v>
      </c>
      <c r="I16" s="14">
        <f t="shared" si="5"/>
        <v>8782</v>
      </c>
      <c r="J16" s="14">
        <f t="shared" si="5"/>
        <v>7006</v>
      </c>
      <c r="K16" s="14">
        <f t="shared" si="5"/>
        <v>8762</v>
      </c>
      <c r="L16" s="14">
        <f t="shared" si="5"/>
        <v>2840</v>
      </c>
      <c r="M16" s="14">
        <f t="shared" si="5"/>
        <v>1323</v>
      </c>
      <c r="N16" s="12">
        <f t="shared" si="2"/>
        <v>87886</v>
      </c>
    </row>
    <row r="17" spans="1:15" ht="18.75" customHeight="1">
      <c r="A17" s="15" t="s">
        <v>27</v>
      </c>
      <c r="B17" s="14">
        <v>4556</v>
      </c>
      <c r="C17" s="14">
        <v>3443</v>
      </c>
      <c r="D17" s="14">
        <v>3109</v>
      </c>
      <c r="E17" s="14">
        <v>749</v>
      </c>
      <c r="F17" s="14">
        <v>2869</v>
      </c>
      <c r="G17" s="14">
        <v>5209</v>
      </c>
      <c r="H17" s="14">
        <v>4142</v>
      </c>
      <c r="I17" s="14">
        <v>3907</v>
      </c>
      <c r="J17" s="14">
        <v>3037</v>
      </c>
      <c r="K17" s="14">
        <v>3800</v>
      </c>
      <c r="L17" s="14">
        <v>1305</v>
      </c>
      <c r="M17" s="14">
        <v>548</v>
      </c>
      <c r="N17" s="12">
        <f t="shared" si="2"/>
        <v>36674</v>
      </c>
      <c r="O17"/>
    </row>
    <row r="18" spans="1:15" ht="18.75" customHeight="1">
      <c r="A18" s="15" t="s">
        <v>28</v>
      </c>
      <c r="B18" s="14">
        <v>763</v>
      </c>
      <c r="C18" s="14">
        <v>470</v>
      </c>
      <c r="D18" s="14">
        <v>541</v>
      </c>
      <c r="E18" s="14">
        <v>115</v>
      </c>
      <c r="F18" s="14">
        <v>437</v>
      </c>
      <c r="G18" s="14">
        <v>803</v>
      </c>
      <c r="H18" s="14">
        <v>554</v>
      </c>
      <c r="I18" s="14">
        <v>495</v>
      </c>
      <c r="J18" s="14">
        <v>445</v>
      </c>
      <c r="K18" s="14">
        <v>587</v>
      </c>
      <c r="L18" s="14">
        <v>182</v>
      </c>
      <c r="M18" s="14">
        <v>85</v>
      </c>
      <c r="N18" s="12">
        <f t="shared" si="2"/>
        <v>5477</v>
      </c>
      <c r="O18"/>
    </row>
    <row r="19" spans="1:15" ht="18.75" customHeight="1">
      <c r="A19" s="15" t="s">
        <v>29</v>
      </c>
      <c r="B19" s="14">
        <v>6840</v>
      </c>
      <c r="C19" s="14">
        <v>4810</v>
      </c>
      <c r="D19" s="14">
        <v>4216</v>
      </c>
      <c r="E19" s="14">
        <v>987</v>
      </c>
      <c r="F19" s="14">
        <v>3938</v>
      </c>
      <c r="G19" s="14">
        <v>6121</v>
      </c>
      <c r="H19" s="14">
        <v>4501</v>
      </c>
      <c r="I19" s="14">
        <v>4380</v>
      </c>
      <c r="J19" s="14">
        <v>3524</v>
      </c>
      <c r="K19" s="14">
        <v>4375</v>
      </c>
      <c r="L19" s="14">
        <v>1353</v>
      </c>
      <c r="M19" s="14">
        <v>690</v>
      </c>
      <c r="N19" s="12">
        <f t="shared" si="2"/>
        <v>45735</v>
      </c>
      <c r="O19"/>
    </row>
    <row r="20" spans="1:15" ht="18.75" customHeight="1">
      <c r="A20" s="17" t="s">
        <v>12</v>
      </c>
      <c r="B20" s="18">
        <f>B21+B22+B23</f>
        <v>104438</v>
      </c>
      <c r="C20" s="18">
        <f>C21+C22+C23</f>
        <v>65263</v>
      </c>
      <c r="D20" s="18">
        <f>D21+D22+D23</f>
        <v>69648</v>
      </c>
      <c r="E20" s="18">
        <f>E21+E22+E23</f>
        <v>12691</v>
      </c>
      <c r="F20" s="18">
        <f aca="true" t="shared" si="6" ref="F20:M20">F21+F22+F23</f>
        <v>51662</v>
      </c>
      <c r="G20" s="18">
        <f t="shared" si="6"/>
        <v>84511</v>
      </c>
      <c r="H20" s="18">
        <f t="shared" si="6"/>
        <v>80422</v>
      </c>
      <c r="I20" s="18">
        <f t="shared" si="6"/>
        <v>88123</v>
      </c>
      <c r="J20" s="18">
        <f t="shared" si="6"/>
        <v>57736</v>
      </c>
      <c r="K20" s="18">
        <f t="shared" si="6"/>
        <v>91375</v>
      </c>
      <c r="L20" s="18">
        <f t="shared" si="6"/>
        <v>32214</v>
      </c>
      <c r="M20" s="18">
        <f t="shared" si="6"/>
        <v>15632</v>
      </c>
      <c r="N20" s="12">
        <f aca="true" t="shared" si="7" ref="N20:N26">SUM(B20:M20)</f>
        <v>753715</v>
      </c>
      <c r="O20"/>
    </row>
    <row r="21" spans="1:15" ht="18.75" customHeight="1">
      <c r="A21" s="13" t="s">
        <v>13</v>
      </c>
      <c r="B21" s="14">
        <v>55367</v>
      </c>
      <c r="C21" s="14">
        <v>38042</v>
      </c>
      <c r="D21" s="14">
        <v>37298</v>
      </c>
      <c r="E21" s="14">
        <v>6948</v>
      </c>
      <c r="F21" s="14">
        <v>28141</v>
      </c>
      <c r="G21" s="14">
        <v>47693</v>
      </c>
      <c r="H21" s="14">
        <v>46431</v>
      </c>
      <c r="I21" s="14">
        <v>47964</v>
      </c>
      <c r="J21" s="14">
        <v>31354</v>
      </c>
      <c r="K21" s="14">
        <v>47693</v>
      </c>
      <c r="L21" s="14">
        <v>17000</v>
      </c>
      <c r="M21" s="14">
        <v>8066</v>
      </c>
      <c r="N21" s="12">
        <f t="shared" si="7"/>
        <v>411997</v>
      </c>
      <c r="O21"/>
    </row>
    <row r="22" spans="1:15" ht="18.75" customHeight="1">
      <c r="A22" s="13" t="s">
        <v>14</v>
      </c>
      <c r="B22" s="14">
        <v>45777</v>
      </c>
      <c r="C22" s="14">
        <v>24916</v>
      </c>
      <c r="D22" s="14">
        <v>30110</v>
      </c>
      <c r="E22" s="14">
        <v>5253</v>
      </c>
      <c r="F22" s="14">
        <v>21558</v>
      </c>
      <c r="G22" s="14">
        <v>33492</v>
      </c>
      <c r="H22" s="14">
        <v>31414</v>
      </c>
      <c r="I22" s="14">
        <v>37545</v>
      </c>
      <c r="J22" s="14">
        <v>24542</v>
      </c>
      <c r="K22" s="14">
        <v>41206</v>
      </c>
      <c r="L22" s="14">
        <v>14346</v>
      </c>
      <c r="M22" s="14">
        <v>7175</v>
      </c>
      <c r="N22" s="12">
        <f t="shared" si="7"/>
        <v>317334</v>
      </c>
      <c r="O22"/>
    </row>
    <row r="23" spans="1:15" ht="18.75" customHeight="1">
      <c r="A23" s="13" t="s">
        <v>15</v>
      </c>
      <c r="B23" s="14">
        <v>3294</v>
      </c>
      <c r="C23" s="14">
        <v>2305</v>
      </c>
      <c r="D23" s="14">
        <v>2240</v>
      </c>
      <c r="E23" s="14">
        <v>490</v>
      </c>
      <c r="F23" s="14">
        <v>1963</v>
      </c>
      <c r="G23" s="14">
        <v>3326</v>
      </c>
      <c r="H23" s="14">
        <v>2577</v>
      </c>
      <c r="I23" s="14">
        <v>2614</v>
      </c>
      <c r="J23" s="14">
        <v>1840</v>
      </c>
      <c r="K23" s="14">
        <v>2476</v>
      </c>
      <c r="L23" s="14">
        <v>868</v>
      </c>
      <c r="M23" s="14">
        <v>391</v>
      </c>
      <c r="N23" s="12">
        <f t="shared" si="7"/>
        <v>24384</v>
      </c>
      <c r="O23"/>
    </row>
    <row r="24" spans="1:15" ht="18.75" customHeight="1">
      <c r="A24" s="17" t="s">
        <v>16</v>
      </c>
      <c r="B24" s="14">
        <f>B25+B26</f>
        <v>39568</v>
      </c>
      <c r="C24" s="14">
        <f>C25+C26</f>
        <v>32703</v>
      </c>
      <c r="D24" s="14">
        <f>D25+D26</f>
        <v>34332</v>
      </c>
      <c r="E24" s="14">
        <f>E25+E26</f>
        <v>7565</v>
      </c>
      <c r="F24" s="14">
        <f aca="true" t="shared" si="8" ref="F24:M24">F25+F26</f>
        <v>29131</v>
      </c>
      <c r="G24" s="14">
        <f t="shared" si="8"/>
        <v>47032</v>
      </c>
      <c r="H24" s="14">
        <f t="shared" si="8"/>
        <v>38368</v>
      </c>
      <c r="I24" s="14">
        <f t="shared" si="8"/>
        <v>29057</v>
      </c>
      <c r="J24" s="14">
        <f t="shared" si="8"/>
        <v>24613</v>
      </c>
      <c r="K24" s="14">
        <f t="shared" si="8"/>
        <v>23452</v>
      </c>
      <c r="L24" s="14">
        <f t="shared" si="8"/>
        <v>7996</v>
      </c>
      <c r="M24" s="14">
        <f t="shared" si="8"/>
        <v>3184</v>
      </c>
      <c r="N24" s="12">
        <f t="shared" si="7"/>
        <v>317001</v>
      </c>
      <c r="O24"/>
    </row>
    <row r="25" spans="1:15" ht="18.75" customHeight="1">
      <c r="A25" s="13" t="s">
        <v>17</v>
      </c>
      <c r="B25" s="14">
        <v>25324</v>
      </c>
      <c r="C25" s="14">
        <v>20930</v>
      </c>
      <c r="D25" s="14">
        <v>21972</v>
      </c>
      <c r="E25" s="14">
        <v>4842</v>
      </c>
      <c r="F25" s="14">
        <v>18644</v>
      </c>
      <c r="G25" s="14">
        <v>30100</v>
      </c>
      <c r="H25" s="14">
        <v>24556</v>
      </c>
      <c r="I25" s="14">
        <v>18596</v>
      </c>
      <c r="J25" s="14">
        <v>15752</v>
      </c>
      <c r="K25" s="14">
        <v>15009</v>
      </c>
      <c r="L25" s="14">
        <v>5117</v>
      </c>
      <c r="M25" s="14">
        <v>2038</v>
      </c>
      <c r="N25" s="12">
        <f t="shared" si="7"/>
        <v>202880</v>
      </c>
      <c r="O25"/>
    </row>
    <row r="26" spans="1:15" ht="18.75" customHeight="1">
      <c r="A26" s="13" t="s">
        <v>18</v>
      </c>
      <c r="B26" s="14">
        <v>14244</v>
      </c>
      <c r="C26" s="14">
        <v>11773</v>
      </c>
      <c r="D26" s="14">
        <v>12360</v>
      </c>
      <c r="E26" s="14">
        <v>2723</v>
      </c>
      <c r="F26" s="14">
        <v>10487</v>
      </c>
      <c r="G26" s="14">
        <v>16932</v>
      </c>
      <c r="H26" s="14">
        <v>13812</v>
      </c>
      <c r="I26" s="14">
        <v>10461</v>
      </c>
      <c r="J26" s="14">
        <v>8861</v>
      </c>
      <c r="K26" s="14">
        <v>8443</v>
      </c>
      <c r="L26" s="14">
        <v>2879</v>
      </c>
      <c r="M26" s="14">
        <v>1146</v>
      </c>
      <c r="N26" s="12">
        <f t="shared" si="7"/>
        <v>114121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19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  <c r="O29"/>
    </row>
    <row r="30" spans="1:15" ht="18.75" customHeight="1">
      <c r="A30" s="17" t="s">
        <v>20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1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47</v>
      </c>
      <c r="B32" s="23">
        <f>(((+B$8+B$20)*B$29)+(B$24*B$30))/B$7</f>
        <v>0.9961722093418025</v>
      </c>
      <c r="C32" s="23">
        <f aca="true" t="shared" si="9" ref="C32:M32">(((+C$8+C$20)*C$29)+(C$24*C$30))/C$7</f>
        <v>0.9931705058950818</v>
      </c>
      <c r="D32" s="23">
        <f t="shared" si="9"/>
        <v>0.9965146402037411</v>
      </c>
      <c r="E32" s="23">
        <f t="shared" si="9"/>
        <v>0.9868714435569951</v>
      </c>
      <c r="F32" s="23">
        <f t="shared" si="9"/>
        <v>0.9965232006561823</v>
      </c>
      <c r="G32" s="23">
        <f t="shared" si="9"/>
        <v>0.9981632092972339</v>
      </c>
      <c r="H32" s="23">
        <f t="shared" si="9"/>
        <v>0.9937528884693826</v>
      </c>
      <c r="I32" s="23">
        <f t="shared" si="9"/>
        <v>0.995497837087082</v>
      </c>
      <c r="J32" s="23">
        <f t="shared" si="9"/>
        <v>0.9977811541875751</v>
      </c>
      <c r="K32" s="23">
        <f t="shared" si="9"/>
        <v>0.9962662092599129</v>
      </c>
      <c r="L32" s="23">
        <f t="shared" si="9"/>
        <v>0.9972839368929314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  <c r="O34"/>
    </row>
    <row r="35" spans="1:14" ht="18.75" customHeight="1">
      <c r="A35" s="17" t="s">
        <v>25</v>
      </c>
      <c r="B35" s="26">
        <f>B32*B34</f>
        <v>1.7341365820222097</v>
      </c>
      <c r="C35" s="26">
        <f>C32*C34</f>
        <v>1.6705127909155275</v>
      </c>
      <c r="D35" s="26">
        <f>D32*D34</f>
        <v>1.573695919809748</v>
      </c>
      <c r="E35" s="26">
        <f>E32*E34</f>
        <v>1.9936776902738413</v>
      </c>
      <c r="F35" s="26">
        <f aca="true" t="shared" si="10" ref="F35:M35">F32*F34</f>
        <v>1.8354960832886222</v>
      </c>
      <c r="G35" s="26">
        <f t="shared" si="10"/>
        <v>1.4579171834995397</v>
      </c>
      <c r="H35" s="26">
        <f t="shared" si="10"/>
        <v>1.6936530478183687</v>
      </c>
      <c r="I35" s="26">
        <f t="shared" si="10"/>
        <v>1.6562097515617782</v>
      </c>
      <c r="J35" s="26">
        <f t="shared" si="10"/>
        <v>1.8695425486012593</v>
      </c>
      <c r="K35" s="26">
        <f t="shared" si="10"/>
        <v>1.7848109138891342</v>
      </c>
      <c r="L35" s="26">
        <f t="shared" si="10"/>
        <v>2.1220207609207797</v>
      </c>
      <c r="M35" s="26">
        <f t="shared" si="10"/>
        <v>2.089</v>
      </c>
      <c r="N35" s="27"/>
    </row>
    <row r="36" spans="1:15" ht="18.75" customHeight="1">
      <c r="A36" s="61" t="s">
        <v>48</v>
      </c>
      <c r="B36" s="26">
        <v>-0.0006680053</v>
      </c>
      <c r="C36" s="26">
        <v>-0.0053402998</v>
      </c>
      <c r="D36" s="26">
        <v>0</v>
      </c>
      <c r="E36" s="26">
        <v>0</v>
      </c>
      <c r="F36" s="26">
        <v>-0.0013746427</v>
      </c>
      <c r="G36" s="26">
        <v>-0.0010171808</v>
      </c>
      <c r="H36" s="26">
        <v>-0.0012723963</v>
      </c>
      <c r="I36" s="26">
        <v>0</v>
      </c>
      <c r="J36" s="26">
        <v>-0.0004204823</v>
      </c>
      <c r="K36" s="26">
        <v>0</v>
      </c>
      <c r="L36" s="26">
        <v>0</v>
      </c>
      <c r="M36" s="26">
        <v>0</v>
      </c>
      <c r="N36" s="63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100</v>
      </c>
      <c r="B38" s="65">
        <f aca="true" t="shared" si="11" ref="B38:M38">B39*B40</f>
        <v>376.64000000000004</v>
      </c>
      <c r="C38" s="65">
        <f t="shared" si="11"/>
        <v>2341.1600000000003</v>
      </c>
      <c r="D38" s="65">
        <f t="shared" si="11"/>
        <v>0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4639.52</v>
      </c>
    </row>
    <row r="39" spans="1:15" ht="18.75" customHeight="1">
      <c r="A39" s="61" t="s">
        <v>50</v>
      </c>
      <c r="B39" s="67">
        <v>88</v>
      </c>
      <c r="C39" s="67">
        <v>547</v>
      </c>
      <c r="D39" s="67">
        <v>0</v>
      </c>
      <c r="E39" s="67">
        <v>0</v>
      </c>
      <c r="F39" s="67">
        <v>117</v>
      </c>
      <c r="G39" s="67">
        <v>132</v>
      </c>
      <c r="H39" s="67">
        <v>165</v>
      </c>
      <c r="I39" s="67">
        <v>0</v>
      </c>
      <c r="J39" s="67">
        <v>35</v>
      </c>
      <c r="K39" s="67">
        <v>0</v>
      </c>
      <c r="L39" s="67">
        <v>0</v>
      </c>
      <c r="M39" s="67">
        <v>0</v>
      </c>
      <c r="N39" s="12">
        <f>SUM(B39:M39)</f>
        <v>1084</v>
      </c>
      <c r="O39"/>
    </row>
    <row r="40" spans="1:15" ht="18.75" customHeight="1">
      <c r="A40" s="61" t="s">
        <v>51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0</v>
      </c>
      <c r="N40" s="63">
        <v>0</v>
      </c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49</v>
      </c>
      <c r="B42" s="69">
        <f>B43+B44+B45</f>
        <v>597769.7813157381</v>
      </c>
      <c r="C42" s="69">
        <f aca="true" t="shared" si="12" ref="C42:N42">C43+C44+C45</f>
        <v>420958.86357647914</v>
      </c>
      <c r="D42" s="69">
        <f t="shared" si="12"/>
        <v>447991.88597184</v>
      </c>
      <c r="E42" s="69">
        <f t="shared" si="12"/>
        <v>108332.4583341</v>
      </c>
      <c r="F42" s="69">
        <f>F43+F44+F45</f>
        <v>373931.55354672467</v>
      </c>
      <c r="G42" s="69">
        <f>G43+G44+G45</f>
        <v>492986.96261242556</v>
      </c>
      <c r="H42" s="69">
        <f t="shared" si="12"/>
        <v>502742.4583696665</v>
      </c>
      <c r="I42" s="69">
        <f t="shared" si="12"/>
        <v>474600.15398804005</v>
      </c>
      <c r="J42" s="69">
        <f t="shared" si="12"/>
        <v>406528.71228902094</v>
      </c>
      <c r="K42" s="69">
        <f t="shared" si="12"/>
        <v>485411.45462860004</v>
      </c>
      <c r="L42" s="69">
        <f t="shared" si="12"/>
        <v>226771.87063656005</v>
      </c>
      <c r="M42" s="69">
        <f t="shared" si="12"/>
        <v>117648.302</v>
      </c>
      <c r="N42" s="69">
        <f t="shared" si="12"/>
        <v>4655674.457269195</v>
      </c>
    </row>
    <row r="43" spans="1:14" ht="18.75" customHeight="1">
      <c r="A43" s="66" t="s">
        <v>101</v>
      </c>
      <c r="B43" s="63">
        <f aca="true" t="shared" si="13" ref="B43:H43">B35*B7</f>
        <v>597623.35130624</v>
      </c>
      <c r="C43" s="63">
        <f t="shared" si="13"/>
        <v>419960.233585</v>
      </c>
      <c r="D43" s="63">
        <f t="shared" si="13"/>
        <v>447991.88597184</v>
      </c>
      <c r="E43" s="63">
        <f t="shared" si="13"/>
        <v>108332.4583341</v>
      </c>
      <c r="F43" s="63">
        <f t="shared" si="13"/>
        <v>373710.67354973004</v>
      </c>
      <c r="G43" s="63">
        <f t="shared" si="13"/>
        <v>492765.8026025599</v>
      </c>
      <c r="H43" s="63">
        <f t="shared" si="13"/>
        <v>502413.70837008</v>
      </c>
      <c r="I43" s="63">
        <f>I35*I7</f>
        <v>474600.15398804005</v>
      </c>
      <c r="J43" s="63">
        <f>J35*J7</f>
        <v>406470.33228924003</v>
      </c>
      <c r="K43" s="63">
        <f>K35*K7</f>
        <v>485411.45462860004</v>
      </c>
      <c r="L43" s="63">
        <f>L35*L7</f>
        <v>226771.87063656005</v>
      </c>
      <c r="M43" s="63">
        <f>M35*M7</f>
        <v>117648.302</v>
      </c>
      <c r="N43" s="65">
        <f>SUM(B43:M43)</f>
        <v>4653700.22726199</v>
      </c>
    </row>
    <row r="44" spans="1:14" ht="18.75" customHeight="1">
      <c r="A44" s="66" t="s">
        <v>102</v>
      </c>
      <c r="B44" s="63">
        <f aca="true" t="shared" si="14" ref="B44:M44">B36*B7</f>
        <v>-230.20999050190002</v>
      </c>
      <c r="C44" s="63">
        <f t="shared" si="14"/>
        <v>-1342.5300085208</v>
      </c>
      <c r="D44" s="63">
        <f t="shared" si="14"/>
        <v>0</v>
      </c>
      <c r="E44" s="63">
        <f t="shared" si="14"/>
        <v>0</v>
      </c>
      <c r="F44" s="63">
        <f t="shared" si="14"/>
        <v>-279.8800030054</v>
      </c>
      <c r="G44" s="63">
        <f t="shared" si="14"/>
        <v>-343.7999901344</v>
      </c>
      <c r="H44" s="63">
        <f t="shared" si="14"/>
        <v>-377.4500004135</v>
      </c>
      <c r="I44" s="63">
        <f t="shared" si="14"/>
        <v>0</v>
      </c>
      <c r="J44" s="63">
        <f t="shared" si="14"/>
        <v>-91.4200002191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-2665.2899927951003</v>
      </c>
    </row>
    <row r="45" spans="1:14" ht="18.75" customHeight="1">
      <c r="A45" s="66" t="s">
        <v>52</v>
      </c>
      <c r="B45" s="63">
        <f aca="true" t="shared" si="15" ref="B45:M45">B38</f>
        <v>376.64000000000004</v>
      </c>
      <c r="C45" s="63">
        <f t="shared" si="15"/>
        <v>2341.1600000000003</v>
      </c>
      <c r="D45" s="63">
        <f t="shared" si="15"/>
        <v>0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4639.52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53</v>
      </c>
      <c r="B47" s="28">
        <f aca="true" t="shared" si="16" ref="B47:N47">+B48+B51+B59</f>
        <v>-112069.16</v>
      </c>
      <c r="C47" s="28">
        <f t="shared" si="16"/>
        <v>-107583.42</v>
      </c>
      <c r="D47" s="28">
        <f t="shared" si="16"/>
        <v>-82290.84</v>
      </c>
      <c r="E47" s="28">
        <f t="shared" si="16"/>
        <v>-16225.6</v>
      </c>
      <c r="F47" s="28">
        <f t="shared" si="16"/>
        <v>-58459.04</v>
      </c>
      <c r="G47" s="28">
        <f t="shared" si="16"/>
        <v>-109627.34</v>
      </c>
      <c r="H47" s="28">
        <f t="shared" si="16"/>
        <v>-126139.14</v>
      </c>
      <c r="I47" s="28">
        <f t="shared" si="16"/>
        <v>-72323.32</v>
      </c>
      <c r="J47" s="28">
        <f t="shared" si="16"/>
        <v>-83628.74</v>
      </c>
      <c r="K47" s="28">
        <f t="shared" si="16"/>
        <v>-73183.18</v>
      </c>
      <c r="L47" s="28">
        <f t="shared" si="16"/>
        <v>-43906.26</v>
      </c>
      <c r="M47" s="28">
        <f t="shared" si="16"/>
        <v>-24649.34</v>
      </c>
      <c r="N47" s="28">
        <f t="shared" si="16"/>
        <v>-910085.38</v>
      </c>
      <c r="P47" s="40"/>
    </row>
    <row r="48" spans="1:16" ht="18.75" customHeight="1">
      <c r="A48" s="17" t="s">
        <v>54</v>
      </c>
      <c r="B48" s="29">
        <f>B49+B50</f>
        <v>-108479</v>
      </c>
      <c r="C48" s="29">
        <f>C49+C50</f>
        <v>-106809.5</v>
      </c>
      <c r="D48" s="29">
        <f>D49+D50</f>
        <v>-80031</v>
      </c>
      <c r="E48" s="29">
        <f>E49+E50</f>
        <v>-15498</v>
      </c>
      <c r="F48" s="29">
        <f aca="true" t="shared" si="17" ref="F48:M48">F49+F50</f>
        <v>-56777</v>
      </c>
      <c r="G48" s="29">
        <f t="shared" si="17"/>
        <v>-107474.5</v>
      </c>
      <c r="H48" s="29">
        <f t="shared" si="17"/>
        <v>-123336.5</v>
      </c>
      <c r="I48" s="29">
        <f t="shared" si="17"/>
        <v>-69174</v>
      </c>
      <c r="J48" s="29">
        <f t="shared" si="17"/>
        <v>-80454.5</v>
      </c>
      <c r="K48" s="29">
        <f t="shared" si="17"/>
        <v>-69982.5</v>
      </c>
      <c r="L48" s="29">
        <f t="shared" si="17"/>
        <v>-42549.5</v>
      </c>
      <c r="M48" s="29">
        <f t="shared" si="17"/>
        <v>-23887.5</v>
      </c>
      <c r="N48" s="28">
        <f aca="true" t="shared" si="18" ref="N48:N59">SUM(B48:M48)</f>
        <v>-884453.5</v>
      </c>
      <c r="P48" s="40"/>
    </row>
    <row r="49" spans="1:16" ht="18.75" customHeight="1">
      <c r="A49" s="13" t="s">
        <v>55</v>
      </c>
      <c r="B49" s="20">
        <f>ROUND(-B9*$D$3,2)</f>
        <v>-108479</v>
      </c>
      <c r="C49" s="20">
        <f>ROUND(-C9*$D$3,2)</f>
        <v>-106809.5</v>
      </c>
      <c r="D49" s="20">
        <f>ROUND(-D9*$D$3,2)</f>
        <v>-80031</v>
      </c>
      <c r="E49" s="20">
        <f>ROUND(-E9*$D$3,2)</f>
        <v>-15498</v>
      </c>
      <c r="F49" s="20">
        <f aca="true" t="shared" si="19" ref="F49:M49">ROUND(-F9*$D$3,2)</f>
        <v>-56777</v>
      </c>
      <c r="G49" s="20">
        <f t="shared" si="19"/>
        <v>-107474.5</v>
      </c>
      <c r="H49" s="20">
        <f t="shared" si="19"/>
        <v>-123336.5</v>
      </c>
      <c r="I49" s="20">
        <f t="shared" si="19"/>
        <v>-69174</v>
      </c>
      <c r="J49" s="20">
        <f t="shared" si="19"/>
        <v>-80454.5</v>
      </c>
      <c r="K49" s="20">
        <f t="shared" si="19"/>
        <v>-69982.5</v>
      </c>
      <c r="L49" s="20">
        <f t="shared" si="19"/>
        <v>-42549.5</v>
      </c>
      <c r="M49" s="20">
        <f t="shared" si="19"/>
        <v>-23887.5</v>
      </c>
      <c r="N49" s="54">
        <f t="shared" si="18"/>
        <v>-884453.5</v>
      </c>
      <c r="O49"/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57</v>
      </c>
      <c r="B51" s="29">
        <f>SUM(B52:B58)</f>
        <v>-3590.16</v>
      </c>
      <c r="C51" s="29">
        <f aca="true" t="shared" si="21" ref="C51:M51">SUM(C52:C58)</f>
        <v>-773.9200000000001</v>
      </c>
      <c r="D51" s="29">
        <f t="shared" si="21"/>
        <v>-2259.84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-2802.64</v>
      </c>
      <c r="I51" s="29">
        <f t="shared" si="21"/>
        <v>-3149.32</v>
      </c>
      <c r="J51" s="29">
        <f t="shared" si="21"/>
        <v>-3174.24</v>
      </c>
      <c r="K51" s="29">
        <f t="shared" si="21"/>
        <v>-3200.68</v>
      </c>
      <c r="L51" s="29">
        <f t="shared" si="21"/>
        <v>-1356.76</v>
      </c>
      <c r="M51" s="29">
        <f t="shared" si="21"/>
        <v>-761.84</v>
      </c>
      <c r="N51" s="29">
        <f>SUM(N52:N58)</f>
        <v>-25631.879999999997</v>
      </c>
      <c r="P51" s="47"/>
    </row>
    <row r="52" spans="1:15" ht="18.75" customHeight="1">
      <c r="A52" s="13" t="s">
        <v>58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60</v>
      </c>
      <c r="B54" s="27">
        <v>-500</v>
      </c>
      <c r="C54" s="27">
        <v>-500</v>
      </c>
      <c r="D54" s="27">
        <v>0</v>
      </c>
      <c r="E54" s="27">
        <v>0</v>
      </c>
      <c r="F54" s="27">
        <v>0</v>
      </c>
      <c r="G54" s="27">
        <v>0</v>
      </c>
      <c r="H54" s="27">
        <v>-500</v>
      </c>
      <c r="I54" s="27">
        <v>-500</v>
      </c>
      <c r="J54" s="27">
        <v>-1000</v>
      </c>
      <c r="K54" s="27">
        <v>-500</v>
      </c>
      <c r="L54" s="27">
        <v>0</v>
      </c>
      <c r="M54" s="27">
        <v>0</v>
      </c>
      <c r="N54" s="27">
        <f t="shared" si="18"/>
        <v>-3500</v>
      </c>
      <c r="O54"/>
    </row>
    <row r="55" spans="1:15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103</v>
      </c>
      <c r="B58" s="27">
        <v>-3090.16</v>
      </c>
      <c r="C58" s="27">
        <v>-273.92</v>
      </c>
      <c r="D58" s="27">
        <v>-2259.84</v>
      </c>
      <c r="E58" s="27">
        <v>-727.6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-761.84</v>
      </c>
      <c r="N58" s="27">
        <f t="shared" si="18"/>
        <v>-22131.879999999997</v>
      </c>
      <c r="O58"/>
    </row>
    <row r="59" spans="1:15" ht="18.75" customHeight="1">
      <c r="A59" s="17" t="s">
        <v>64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65</v>
      </c>
      <c r="B61" s="32">
        <f aca="true" t="shared" si="22" ref="B61:M61">+B42+B47</f>
        <v>485700.62131573807</v>
      </c>
      <c r="C61" s="32">
        <f t="shared" si="22"/>
        <v>313375.44357647916</v>
      </c>
      <c r="D61" s="32">
        <f t="shared" si="22"/>
        <v>365701.04597184004</v>
      </c>
      <c r="E61" s="32">
        <f t="shared" si="22"/>
        <v>92106.85833409999</v>
      </c>
      <c r="F61" s="32">
        <f t="shared" si="22"/>
        <v>315472.5135467247</v>
      </c>
      <c r="G61" s="32">
        <f t="shared" si="22"/>
        <v>383359.6226124256</v>
      </c>
      <c r="H61" s="32">
        <f t="shared" si="22"/>
        <v>376603.31836966646</v>
      </c>
      <c r="I61" s="32">
        <f t="shared" si="22"/>
        <v>402276.83398804005</v>
      </c>
      <c r="J61" s="32">
        <f t="shared" si="22"/>
        <v>322899.97228902095</v>
      </c>
      <c r="K61" s="32">
        <f t="shared" si="22"/>
        <v>412228.27462860005</v>
      </c>
      <c r="L61" s="32">
        <f t="shared" si="22"/>
        <v>182865.61063656004</v>
      </c>
      <c r="M61" s="32">
        <f t="shared" si="22"/>
        <v>92998.962</v>
      </c>
      <c r="N61" s="32">
        <f>SUM(B61:M61)</f>
        <v>3745589.0772691956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/>
      <c r="N63" s="34"/>
    </row>
    <row r="64" spans="1:16" ht="18.75" customHeight="1">
      <c r="A64" s="2" t="s">
        <v>66</v>
      </c>
      <c r="B64" s="42">
        <f>SUM(B65:B78)</f>
        <v>485700.62</v>
      </c>
      <c r="C64" s="42">
        <f aca="true" t="shared" si="23" ref="C64:M64">SUM(C65:C78)</f>
        <v>313375.44</v>
      </c>
      <c r="D64" s="42">
        <f t="shared" si="23"/>
        <v>365701.05</v>
      </c>
      <c r="E64" s="42">
        <f t="shared" si="23"/>
        <v>92106.86</v>
      </c>
      <c r="F64" s="42">
        <f t="shared" si="23"/>
        <v>315472.51</v>
      </c>
      <c r="G64" s="42">
        <f t="shared" si="23"/>
        <v>383359.62</v>
      </c>
      <c r="H64" s="42">
        <f t="shared" si="23"/>
        <v>376603.32</v>
      </c>
      <c r="I64" s="42">
        <f t="shared" si="23"/>
        <v>402276.83</v>
      </c>
      <c r="J64" s="42">
        <f t="shared" si="23"/>
        <v>322899.97</v>
      </c>
      <c r="K64" s="42">
        <f t="shared" si="23"/>
        <v>412228.27</v>
      </c>
      <c r="L64" s="42">
        <f t="shared" si="23"/>
        <v>182865.61</v>
      </c>
      <c r="M64" s="42">
        <f t="shared" si="23"/>
        <v>92998.96</v>
      </c>
      <c r="N64" s="32">
        <f>SUM(N65:N78)</f>
        <v>3745589.0599999996</v>
      </c>
      <c r="P64" s="40"/>
    </row>
    <row r="65" spans="1:14" ht="18.75" customHeight="1">
      <c r="A65" s="17" t="s">
        <v>22</v>
      </c>
      <c r="B65" s="42">
        <v>94542.61</v>
      </c>
      <c r="C65" s="42">
        <v>90177.21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184719.82</v>
      </c>
    </row>
    <row r="66" spans="1:14" ht="18.75" customHeight="1">
      <c r="A66" s="17" t="s">
        <v>23</v>
      </c>
      <c r="B66" s="42">
        <v>391158.01</v>
      </c>
      <c r="C66" s="42">
        <v>223198.23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614356.24</v>
      </c>
    </row>
    <row r="67" spans="1:14" ht="18.75" customHeight="1">
      <c r="A67" s="17" t="s">
        <v>86</v>
      </c>
      <c r="B67" s="41">
        <v>0</v>
      </c>
      <c r="C67" s="41">
        <v>0</v>
      </c>
      <c r="D67" s="29">
        <v>365701.05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365701.05</v>
      </c>
    </row>
    <row r="68" spans="1:14" ht="18.75" customHeight="1">
      <c r="A68" s="17" t="s">
        <v>76</v>
      </c>
      <c r="B68" s="41">
        <v>0</v>
      </c>
      <c r="C68" s="41">
        <v>0</v>
      </c>
      <c r="D68" s="41">
        <v>0</v>
      </c>
      <c r="E68" s="29">
        <v>92106.86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92106.86</v>
      </c>
    </row>
    <row r="69" spans="1:14" ht="18.75" customHeight="1">
      <c r="A69" s="17" t="s">
        <v>77</v>
      </c>
      <c r="B69" s="41">
        <v>0</v>
      </c>
      <c r="C69" s="41">
        <v>0</v>
      </c>
      <c r="D69" s="41">
        <v>0</v>
      </c>
      <c r="E69" s="41">
        <v>0</v>
      </c>
      <c r="F69" s="29">
        <v>315472.51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315472.51</v>
      </c>
    </row>
    <row r="70" spans="1:14" ht="18.75" customHeight="1">
      <c r="A70" s="17" t="s">
        <v>78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383359.62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383359.62</v>
      </c>
    </row>
    <row r="71" spans="1:14" ht="18.75" customHeight="1">
      <c r="A71" s="17" t="s">
        <v>79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287458.81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287458.81</v>
      </c>
    </row>
    <row r="72" spans="1:14" ht="18.75" customHeight="1">
      <c r="A72" s="17" t="s">
        <v>80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89144.51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89144.51</v>
      </c>
    </row>
    <row r="73" spans="1:14" ht="18.75" customHeight="1">
      <c r="A73" s="17" t="s">
        <v>81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402276.83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402276.83</v>
      </c>
    </row>
    <row r="74" spans="1:14" ht="18.75" customHeight="1">
      <c r="A74" s="17" t="s">
        <v>82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322899.97</v>
      </c>
      <c r="K74" s="41">
        <v>0</v>
      </c>
      <c r="L74" s="41">
        <v>0</v>
      </c>
      <c r="M74" s="41">
        <v>0</v>
      </c>
      <c r="N74" s="32">
        <f t="shared" si="24"/>
        <v>322899.97</v>
      </c>
    </row>
    <row r="75" spans="1:14" ht="18.75" customHeight="1">
      <c r="A75" s="17" t="s">
        <v>83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412228.27</v>
      </c>
      <c r="L75" s="41">
        <v>0</v>
      </c>
      <c r="M75" s="41">
        <v>0</v>
      </c>
      <c r="N75" s="29">
        <f t="shared" si="24"/>
        <v>412228.27</v>
      </c>
    </row>
    <row r="76" spans="1:14" ht="18.75" customHeight="1">
      <c r="A76" s="17" t="s">
        <v>84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182865.61</v>
      </c>
      <c r="M76" s="41">
        <v>0</v>
      </c>
      <c r="N76" s="32">
        <f t="shared" si="24"/>
        <v>182865.61</v>
      </c>
    </row>
    <row r="77" spans="1:15" ht="18.75" customHeight="1">
      <c r="A77" s="17" t="s">
        <v>85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92998.96</v>
      </c>
      <c r="N77" s="29">
        <f t="shared" si="24"/>
        <v>92998.96</v>
      </c>
      <c r="O77"/>
    </row>
    <row r="78" spans="1:15" ht="18.75" customHeight="1">
      <c r="A78" s="38" t="s">
        <v>67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105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97</v>
      </c>
      <c r="B82" s="52">
        <v>1.961905591419886</v>
      </c>
      <c r="C82" s="52">
        <v>1.920738555631062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98</v>
      </c>
      <c r="B83" s="52">
        <v>1.6875157042531699</v>
      </c>
      <c r="C83" s="52">
        <v>1.58370971025674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99</v>
      </c>
      <c r="B84" s="52">
        <v>0</v>
      </c>
      <c r="C84" s="52">
        <v>0</v>
      </c>
      <c r="D84" s="24">
        <v>1.5736959339597787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87</v>
      </c>
      <c r="B85" s="52">
        <v>0</v>
      </c>
      <c r="C85" s="52">
        <v>0</v>
      </c>
      <c r="D85" s="52">
        <v>0</v>
      </c>
      <c r="E85" s="52">
        <v>1.9936777209319445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88</v>
      </c>
      <c r="B86" s="52">
        <v>0</v>
      </c>
      <c r="C86" s="52">
        <v>0</v>
      </c>
      <c r="D86" s="52">
        <v>0</v>
      </c>
      <c r="E86" s="52">
        <v>0</v>
      </c>
      <c r="F86" s="52">
        <v>1.83549606585397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89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1.4579171757994989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90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1.7153528375814004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91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1.6316428255611328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92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1.6562097376447351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93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1.8695425380719999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94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1.78481089687022</v>
      </c>
      <c r="L92" s="52">
        <v>0</v>
      </c>
      <c r="M92" s="52">
        <v>0</v>
      </c>
      <c r="N92" s="29"/>
    </row>
    <row r="93" spans="1:14" ht="18.75" customHeight="1">
      <c r="A93" s="17" t="s">
        <v>95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2.1220207549641605</v>
      </c>
      <c r="M93" s="52">
        <v>0</v>
      </c>
      <c r="N93" s="32"/>
    </row>
    <row r="94" spans="1:15" ht="18.75" customHeight="1">
      <c r="A94" s="38" t="s">
        <v>96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2.0889999644873756</v>
      </c>
      <c r="N94" s="58"/>
      <c r="O94"/>
    </row>
    <row r="95" ht="21" customHeight="1">
      <c r="A95" s="46" t="s">
        <v>104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2015-03-16T13:18:47Z</dcterms:modified>
  <cp:category/>
  <cp:version/>
  <cp:contentType/>
  <cp:contentStatus/>
</cp:coreProperties>
</file>