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<sst xmlns="http://schemas.openxmlformats.org/spreadsheetml/2006/main" count="108" uniqueCount="107">
  <si>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</si>
  <si>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</si>
  <si>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</si>
  <si>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</si>
  <si>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</si>
  <si>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</si>
  <si>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</si>
  <si>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</si>
  <si>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</si>
  <si>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</si>
  <si>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</si>
  <si>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</si>
  <si>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</si>
  <si>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</si>
  <si>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</si>
  <si>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</si>
  <si>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</si>
  <si>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</si>
  <si>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</si>
  <si>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</si>
  <si>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</si>
  <si>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</si>
  <si>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</si>
  <si>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</si>
  <si>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</si>
  <si>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</si>
  <si>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</si>
  <si>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</si>
  <si>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</si>
  <si>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</si>
  <si>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</si>
  <si>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</si>
  <si>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</si>
  <si>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</si>
  <si>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</si>
  <si>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</si>
  <si>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</si>
  <si>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</si>
  <si>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</si>
  <si>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</si>
  <si>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</si>
  <si>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</si>
  <si>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</si>
  <si>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</si>
  <si>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</si>
  <si>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</si>
  <si>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</si>
  <si>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</si>
  <si>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</si>
  <si>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</si>
  <si>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</si>
  <si>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</si>
  <si>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</si>
  <si>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</si>
  <si>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</si>
  <si>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</si>
  <si>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</si>
  <si>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</si>
  <si>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</si>
  <si>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</si>
  <si>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</si>
  <si>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</si>
  <si>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</si>
  <si>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</si>
  <si>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</si>
  <si>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</si>
  <si>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</si>
  <si>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</si>
  <si>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</si>
  <si>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</si>
  <si>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</si>
  <si>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</si>
  <si>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</si>
  <si>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</si>
  <si>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</si>
  <si>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</si>
  <si>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</si>
  <si>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</si>
  <si>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</si>
  <si>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</si>
  <si>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</si>
  <si>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</si>
  <si>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</si>
  <si>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</si>
  <si>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</si>
  <si>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</si>
  <si>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</si>
  <si>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</si>
  <si>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</si>
  <si>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</si>
  <si>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</si>
  <si>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</si>
  <si>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</si>
  <si>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</si>
  <si>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</si>
  <si>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</si>
  <si>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</si>
  <si>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</si>
  <si>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</si>
  <si>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</si>
  <si>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</si>
  <si>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</si>
  <si>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</si>
  <si>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</si>
  <si>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</si>
  <si>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</si>
  <si>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03/03/15 - VENCIMENTO 10/03/15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</si>
</sst>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(* #,##0.000_);_(* \(#,##0.00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3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3</v>
      </c>
      <c r="B4" s="70" t="s">
        <v>46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4</v>
      </c>
    </row>
    <row r="5" spans="1:14" ht="42" customHeight="1">
      <c r="A5" s="70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0"/>
    </row>
    <row r="6" spans="1:14" ht="20.25" customHeight="1">
      <c r="A6" s="70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0"/>
    </row>
    <row r="7" spans="1:16" ht="18.75" customHeight="1">
      <c r="A7" s="9" t="s">
        <v>5</v>
      </c>
      <c r="B7" s="10">
        <f>B8+B20+B24</f>
        <v>497792</v>
      </c>
      <c r="C7" s="10">
        <f>C8+C20+C24</f>
        <v>390295</v>
      </c>
      <c r="D7" s="10">
        <f>D8+D20+D24</f>
        <v>381344</v>
      </c>
      <c r="E7" s="10">
        <f>E8+E20+E24</f>
        <v>77346</v>
      </c>
      <c r="F7" s="10">
        <f aca="true" t="shared" si="0" ref="F7:M7">F8+F20+F24</f>
        <v>301157</v>
      </c>
      <c r="G7" s="10">
        <f t="shared" si="0"/>
        <v>513592</v>
      </c>
      <c r="H7" s="10">
        <f t="shared" si="0"/>
        <v>443054</v>
      </c>
      <c r="I7" s="10">
        <f t="shared" si="0"/>
        <v>422236</v>
      </c>
      <c r="J7" s="10">
        <f t="shared" si="0"/>
        <v>314385</v>
      </c>
      <c r="K7" s="10">
        <f t="shared" si="0"/>
        <v>380146</v>
      </c>
      <c r="L7" s="10">
        <f t="shared" si="0"/>
        <v>166833</v>
      </c>
      <c r="M7" s="10">
        <f t="shared" si="0"/>
        <v>93938</v>
      </c>
      <c r="N7" s="10">
        <f>+N8+N20+N24</f>
        <v>3982118</v>
      </c>
      <c r="O7"/>
      <c r="P7" s="39"/>
    </row>
    <row r="8" spans="1:15" ht="18.75" customHeight="1">
      <c r="A8" s="11" t="s">
        <v>31</v>
      </c>
      <c r="B8" s="12">
        <f>+B9+B12+B16</f>
        <v>277083</v>
      </c>
      <c r="C8" s="12">
        <f>+C9+C12+C16</f>
        <v>230020</v>
      </c>
      <c r="D8" s="12">
        <f>+D9+D12+D16</f>
        <v>237790</v>
      </c>
      <c r="E8" s="12">
        <f>+E9+E12+E16</f>
        <v>47051</v>
      </c>
      <c r="F8" s="12">
        <f aca="true" t="shared" si="1" ref="F8:M8">+F9+F12+F16</f>
        <v>178674</v>
      </c>
      <c r="G8" s="12">
        <f t="shared" si="1"/>
        <v>307531</v>
      </c>
      <c r="H8" s="12">
        <f t="shared" si="1"/>
        <v>253158</v>
      </c>
      <c r="I8" s="12">
        <f t="shared" si="1"/>
        <v>242574</v>
      </c>
      <c r="J8" s="12">
        <f t="shared" si="1"/>
        <v>185939</v>
      </c>
      <c r="K8" s="12">
        <f t="shared" si="1"/>
        <v>205500</v>
      </c>
      <c r="L8" s="12">
        <f t="shared" si="1"/>
        <v>100381</v>
      </c>
      <c r="M8" s="12">
        <f t="shared" si="1"/>
        <v>59167</v>
      </c>
      <c r="N8" s="12">
        <f>SUM(B8:M8)</f>
        <v>2324868</v>
      </c>
      <c r="O8"/>
    </row>
    <row r="9" spans="1:15" ht="18.75" customHeight="1">
      <c r="A9" s="13" t="s">
        <v>6</v>
      </c>
      <c r="B9" s="14">
        <v>30693</v>
      </c>
      <c r="C9" s="14">
        <v>31297</v>
      </c>
      <c r="D9" s="14">
        <v>18421</v>
      </c>
      <c r="E9" s="14">
        <v>4534</v>
      </c>
      <c r="F9" s="14">
        <v>15117</v>
      </c>
      <c r="G9" s="14">
        <v>29341</v>
      </c>
      <c r="H9" s="14">
        <v>34283</v>
      </c>
      <c r="I9" s="14">
        <v>18686</v>
      </c>
      <c r="J9" s="14">
        <v>23280</v>
      </c>
      <c r="K9" s="14">
        <v>18955</v>
      </c>
      <c r="L9" s="14">
        <v>14443</v>
      </c>
      <c r="M9" s="14">
        <v>8159</v>
      </c>
      <c r="N9" s="12">
        <f aca="true" t="shared" si="2" ref="N9:N19">SUM(B9:M9)</f>
        <v>247209</v>
      </c>
      <c r="O9"/>
    </row>
    <row r="10" spans="1:15" ht="18.75" customHeight="1">
      <c r="A10" s="15" t="s">
        <v>7</v>
      </c>
      <c r="B10" s="14">
        <f>+B9-B11</f>
        <v>30693</v>
      </c>
      <c r="C10" s="14">
        <f>+C9-C11</f>
        <v>31297</v>
      </c>
      <c r="D10" s="14">
        <f>+D9-D11</f>
        <v>18421</v>
      </c>
      <c r="E10" s="14">
        <f>+E9-E11</f>
        <v>4534</v>
      </c>
      <c r="F10" s="14">
        <f aca="true" t="shared" si="3" ref="F10:M10">+F9-F11</f>
        <v>15117</v>
      </c>
      <c r="G10" s="14">
        <f t="shared" si="3"/>
        <v>29341</v>
      </c>
      <c r="H10" s="14">
        <f t="shared" si="3"/>
        <v>34283</v>
      </c>
      <c r="I10" s="14">
        <f t="shared" si="3"/>
        <v>18686</v>
      </c>
      <c r="J10" s="14">
        <f t="shared" si="3"/>
        <v>23280</v>
      </c>
      <c r="K10" s="14">
        <f t="shared" si="3"/>
        <v>18955</v>
      </c>
      <c r="L10" s="14">
        <f t="shared" si="3"/>
        <v>14443</v>
      </c>
      <c r="M10" s="14">
        <f t="shared" si="3"/>
        <v>8159</v>
      </c>
      <c r="N10" s="12">
        <f t="shared" si="2"/>
        <v>247209</v>
      </c>
      <c r="O10"/>
    </row>
    <row r="11" spans="1:15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26</v>
      </c>
      <c r="B12" s="14">
        <f>B13+B14+B15</f>
        <v>227340</v>
      </c>
      <c r="C12" s="14">
        <f>C13+C14+C15</f>
        <v>184399</v>
      </c>
      <c r="D12" s="14">
        <f>D13+D14+D15</f>
        <v>208692</v>
      </c>
      <c r="E12" s="14">
        <f>E13+E14+E15</f>
        <v>39900</v>
      </c>
      <c r="F12" s="14">
        <f aca="true" t="shared" si="4" ref="F12:M12">F13+F14+F15</f>
        <v>151946</v>
      </c>
      <c r="G12" s="14">
        <f t="shared" si="4"/>
        <v>259687</v>
      </c>
      <c r="H12" s="14">
        <f t="shared" si="4"/>
        <v>204766</v>
      </c>
      <c r="I12" s="14">
        <f t="shared" si="4"/>
        <v>210538</v>
      </c>
      <c r="J12" s="14">
        <f t="shared" si="4"/>
        <v>152601</v>
      </c>
      <c r="K12" s="14">
        <f t="shared" si="4"/>
        <v>173219</v>
      </c>
      <c r="L12" s="14">
        <f t="shared" si="4"/>
        <v>81461</v>
      </c>
      <c r="M12" s="14">
        <f t="shared" si="4"/>
        <v>48492</v>
      </c>
      <c r="N12" s="12">
        <f t="shared" si="2"/>
        <v>1943041</v>
      </c>
      <c r="O12"/>
    </row>
    <row r="13" spans="1:15" ht="18.75" customHeight="1">
      <c r="A13" s="15" t="s">
        <v>9</v>
      </c>
      <c r="B13" s="14">
        <v>110967</v>
      </c>
      <c r="C13" s="14">
        <v>91084</v>
      </c>
      <c r="D13" s="14">
        <v>99217</v>
      </c>
      <c r="E13" s="14">
        <v>19396</v>
      </c>
      <c r="F13" s="14">
        <v>72433</v>
      </c>
      <c r="G13" s="14">
        <v>126405</v>
      </c>
      <c r="H13" s="14">
        <v>104323</v>
      </c>
      <c r="I13" s="14">
        <v>107241</v>
      </c>
      <c r="J13" s="14">
        <v>75397</v>
      </c>
      <c r="K13" s="14">
        <v>85629</v>
      </c>
      <c r="L13" s="14">
        <v>40171</v>
      </c>
      <c r="M13" s="14">
        <v>23196</v>
      </c>
      <c r="N13" s="12">
        <f t="shared" si="2"/>
        <v>955459</v>
      </c>
      <c r="O13"/>
    </row>
    <row r="14" spans="1:15" ht="18.75" customHeight="1">
      <c r="A14" s="15" t="s">
        <v>10</v>
      </c>
      <c r="B14" s="14">
        <v>102870</v>
      </c>
      <c r="C14" s="14">
        <v>79595</v>
      </c>
      <c r="D14" s="14">
        <v>98071</v>
      </c>
      <c r="E14" s="14">
        <v>17543</v>
      </c>
      <c r="F14" s="14">
        <v>68301</v>
      </c>
      <c r="G14" s="14">
        <v>114228</v>
      </c>
      <c r="H14" s="14">
        <v>87442</v>
      </c>
      <c r="I14" s="14">
        <v>92852</v>
      </c>
      <c r="J14" s="14">
        <v>68170</v>
      </c>
      <c r="K14" s="14">
        <v>77731</v>
      </c>
      <c r="L14" s="14">
        <v>37228</v>
      </c>
      <c r="M14" s="14">
        <v>22932</v>
      </c>
      <c r="N14" s="12">
        <f t="shared" si="2"/>
        <v>866963</v>
      </c>
      <c r="O14"/>
    </row>
    <row r="15" spans="1:15" ht="18.75" customHeight="1">
      <c r="A15" s="15" t="s">
        <v>11</v>
      </c>
      <c r="B15" s="14">
        <v>13503</v>
      </c>
      <c r="C15" s="14">
        <v>13720</v>
      </c>
      <c r="D15" s="14">
        <v>11404</v>
      </c>
      <c r="E15" s="14">
        <v>2961</v>
      </c>
      <c r="F15" s="14">
        <v>11212</v>
      </c>
      <c r="G15" s="14">
        <v>19054</v>
      </c>
      <c r="H15" s="14">
        <v>13001</v>
      </c>
      <c r="I15" s="14">
        <v>10445</v>
      </c>
      <c r="J15" s="14">
        <v>9034</v>
      </c>
      <c r="K15" s="14">
        <v>9859</v>
      </c>
      <c r="L15" s="14">
        <v>4062</v>
      </c>
      <c r="M15" s="14">
        <v>2364</v>
      </c>
      <c r="N15" s="12">
        <f t="shared" si="2"/>
        <v>120619</v>
      </c>
      <c r="O15"/>
    </row>
    <row r="16" spans="1:14" ht="18.75" customHeight="1">
      <c r="A16" s="16" t="s">
        <v>30</v>
      </c>
      <c r="B16" s="14">
        <f>B17+B18+B19</f>
        <v>19050</v>
      </c>
      <c r="C16" s="14">
        <f>C17+C18+C19</f>
        <v>14324</v>
      </c>
      <c r="D16" s="14">
        <f>D17+D18+D19</f>
        <v>10677</v>
      </c>
      <c r="E16" s="14">
        <f>E17+E18+E19</f>
        <v>2617</v>
      </c>
      <c r="F16" s="14">
        <f aca="true" t="shared" si="5" ref="F16:M16">F17+F18+F19</f>
        <v>11611</v>
      </c>
      <c r="G16" s="14">
        <f t="shared" si="5"/>
        <v>18503</v>
      </c>
      <c r="H16" s="14">
        <f t="shared" si="5"/>
        <v>14109</v>
      </c>
      <c r="I16" s="14">
        <f t="shared" si="5"/>
        <v>13350</v>
      </c>
      <c r="J16" s="14">
        <f t="shared" si="5"/>
        <v>10058</v>
      </c>
      <c r="K16" s="14">
        <f t="shared" si="5"/>
        <v>13326</v>
      </c>
      <c r="L16" s="14">
        <f t="shared" si="5"/>
        <v>4477</v>
      </c>
      <c r="M16" s="14">
        <f t="shared" si="5"/>
        <v>2516</v>
      </c>
      <c r="N16" s="12">
        <f t="shared" si="2"/>
        <v>134618</v>
      </c>
    </row>
    <row r="17" spans="1:15" ht="18.75" customHeight="1">
      <c r="A17" s="15" t="s">
        <v>27</v>
      </c>
      <c r="B17" s="14">
        <v>5881</v>
      </c>
      <c r="C17" s="14">
        <v>4954</v>
      </c>
      <c r="D17" s="14">
        <v>3909</v>
      </c>
      <c r="E17" s="14">
        <v>914</v>
      </c>
      <c r="F17" s="14">
        <v>3791</v>
      </c>
      <c r="G17" s="14">
        <v>7160</v>
      </c>
      <c r="H17" s="14">
        <v>5326</v>
      </c>
      <c r="I17" s="14">
        <v>5112</v>
      </c>
      <c r="J17" s="14">
        <v>3871</v>
      </c>
      <c r="K17" s="14">
        <v>4664</v>
      </c>
      <c r="L17" s="14">
        <v>1951</v>
      </c>
      <c r="M17" s="14">
        <v>949</v>
      </c>
      <c r="N17" s="12">
        <f t="shared" si="2"/>
        <v>48482</v>
      </c>
      <c r="O17"/>
    </row>
    <row r="18" spans="1:15" ht="18.75" customHeight="1">
      <c r="A18" s="15" t="s">
        <v>28</v>
      </c>
      <c r="B18" s="14">
        <v>785</v>
      </c>
      <c r="C18" s="14">
        <v>497</v>
      </c>
      <c r="D18" s="14">
        <v>595</v>
      </c>
      <c r="E18" s="14">
        <v>116</v>
      </c>
      <c r="F18" s="14">
        <v>478</v>
      </c>
      <c r="G18" s="14">
        <v>903</v>
      </c>
      <c r="H18" s="14">
        <v>647</v>
      </c>
      <c r="I18" s="14">
        <v>510</v>
      </c>
      <c r="J18" s="14">
        <v>429</v>
      </c>
      <c r="K18" s="14">
        <v>567</v>
      </c>
      <c r="L18" s="14">
        <v>194</v>
      </c>
      <c r="M18" s="14">
        <v>110</v>
      </c>
      <c r="N18" s="12">
        <f t="shared" si="2"/>
        <v>5831</v>
      </c>
      <c r="O18"/>
    </row>
    <row r="19" spans="1:15" ht="18.75" customHeight="1">
      <c r="A19" s="15" t="s">
        <v>29</v>
      </c>
      <c r="B19" s="14">
        <v>12384</v>
      </c>
      <c r="C19" s="14">
        <v>8873</v>
      </c>
      <c r="D19" s="14">
        <v>6173</v>
      </c>
      <c r="E19" s="14">
        <v>1587</v>
      </c>
      <c r="F19" s="14">
        <v>7342</v>
      </c>
      <c r="G19" s="14">
        <v>10440</v>
      </c>
      <c r="H19" s="14">
        <v>8136</v>
      </c>
      <c r="I19" s="14">
        <v>7728</v>
      </c>
      <c r="J19" s="14">
        <v>5758</v>
      </c>
      <c r="K19" s="14">
        <v>8095</v>
      </c>
      <c r="L19" s="14">
        <v>2332</v>
      </c>
      <c r="M19" s="14">
        <v>1457</v>
      </c>
      <c r="N19" s="12">
        <f t="shared" si="2"/>
        <v>80305</v>
      </c>
      <c r="O19"/>
    </row>
    <row r="20" spans="1:15" ht="18.75" customHeight="1">
      <c r="A20" s="17" t="s">
        <v>12</v>
      </c>
      <c r="B20" s="18">
        <f>B21+B22+B23</f>
        <v>160945</v>
      </c>
      <c r="C20" s="18">
        <f>C21+C22+C23</f>
        <v>106817</v>
      </c>
      <c r="D20" s="18">
        <f>D21+D22+D23</f>
        <v>94388</v>
      </c>
      <c r="E20" s="18">
        <f>E21+E22+E23</f>
        <v>18353</v>
      </c>
      <c r="F20" s="18">
        <f aca="true" t="shared" si="6" ref="F20:M20">F21+F22+F23</f>
        <v>76361</v>
      </c>
      <c r="G20" s="18">
        <f t="shared" si="6"/>
        <v>130257</v>
      </c>
      <c r="H20" s="18">
        <f t="shared" si="6"/>
        <v>127387</v>
      </c>
      <c r="I20" s="18">
        <f t="shared" si="6"/>
        <v>133939</v>
      </c>
      <c r="J20" s="18">
        <f t="shared" si="6"/>
        <v>88890</v>
      </c>
      <c r="K20" s="18">
        <f t="shared" si="6"/>
        <v>136246</v>
      </c>
      <c r="L20" s="18">
        <f t="shared" si="6"/>
        <v>53442</v>
      </c>
      <c r="M20" s="18">
        <f t="shared" si="6"/>
        <v>28935</v>
      </c>
      <c r="N20" s="12">
        <f aca="true" t="shared" si="7" ref="N20:N26">SUM(B20:M20)</f>
        <v>1155960</v>
      </c>
      <c r="O20"/>
    </row>
    <row r="21" spans="1:15" ht="18.75" customHeight="1">
      <c r="A21" s="13" t="s">
        <v>13</v>
      </c>
      <c r="B21" s="14">
        <v>86776</v>
      </c>
      <c r="C21" s="14">
        <v>61599</v>
      </c>
      <c r="D21" s="14">
        <v>52878</v>
      </c>
      <c r="E21" s="14">
        <v>10380</v>
      </c>
      <c r="F21" s="14">
        <v>42480</v>
      </c>
      <c r="G21" s="14">
        <v>75511</v>
      </c>
      <c r="H21" s="14">
        <v>74904</v>
      </c>
      <c r="I21" s="14">
        <v>76646</v>
      </c>
      <c r="J21" s="14">
        <v>50658</v>
      </c>
      <c r="K21" s="14">
        <v>74867</v>
      </c>
      <c r="L21" s="14">
        <v>29499</v>
      </c>
      <c r="M21" s="14">
        <v>15615</v>
      </c>
      <c r="N21" s="12">
        <f t="shared" si="7"/>
        <v>651813</v>
      </c>
      <c r="O21"/>
    </row>
    <row r="22" spans="1:15" ht="18.75" customHeight="1">
      <c r="A22" s="13" t="s">
        <v>14</v>
      </c>
      <c r="B22" s="14">
        <v>66728</v>
      </c>
      <c r="C22" s="14">
        <v>39321</v>
      </c>
      <c r="D22" s="14">
        <v>36837</v>
      </c>
      <c r="E22" s="14">
        <v>6896</v>
      </c>
      <c r="F22" s="14">
        <v>29125</v>
      </c>
      <c r="G22" s="14">
        <v>47095</v>
      </c>
      <c r="H22" s="14">
        <v>46599</v>
      </c>
      <c r="I22" s="14">
        <v>51601</v>
      </c>
      <c r="J22" s="14">
        <v>34328</v>
      </c>
      <c r="K22" s="14">
        <v>55836</v>
      </c>
      <c r="L22" s="14">
        <v>21929</v>
      </c>
      <c r="M22" s="14">
        <v>12329</v>
      </c>
      <c r="N22" s="12">
        <f t="shared" si="7"/>
        <v>448624</v>
      </c>
      <c r="O22"/>
    </row>
    <row r="23" spans="1:15" ht="18.75" customHeight="1">
      <c r="A23" s="13" t="s">
        <v>15</v>
      </c>
      <c r="B23" s="14">
        <v>7441</v>
      </c>
      <c r="C23" s="14">
        <v>5897</v>
      </c>
      <c r="D23" s="14">
        <v>4673</v>
      </c>
      <c r="E23" s="14">
        <v>1077</v>
      </c>
      <c r="F23" s="14">
        <v>4756</v>
      </c>
      <c r="G23" s="14">
        <v>7651</v>
      </c>
      <c r="H23" s="14">
        <v>5884</v>
      </c>
      <c r="I23" s="14">
        <v>5692</v>
      </c>
      <c r="J23" s="14">
        <v>3904</v>
      </c>
      <c r="K23" s="14">
        <v>5543</v>
      </c>
      <c r="L23" s="14">
        <v>2014</v>
      </c>
      <c r="M23" s="14">
        <v>991</v>
      </c>
      <c r="N23" s="12">
        <f t="shared" si="7"/>
        <v>55523</v>
      </c>
      <c r="O23"/>
    </row>
    <row r="24" spans="1:15" ht="18.75" customHeight="1">
      <c r="A24" s="17" t="s">
        <v>16</v>
      </c>
      <c r="B24" s="14">
        <f>B25+B26</f>
        <v>59764</v>
      </c>
      <c r="C24" s="14">
        <f>C25+C26</f>
        <v>53458</v>
      </c>
      <c r="D24" s="14">
        <f>D25+D26</f>
        <v>49166</v>
      </c>
      <c r="E24" s="14">
        <f>E25+E26</f>
        <v>11942</v>
      </c>
      <c r="F24" s="14">
        <f aca="true" t="shared" si="8" ref="F24:M24">F25+F26</f>
        <v>46122</v>
      </c>
      <c r="G24" s="14">
        <f t="shared" si="8"/>
        <v>75804</v>
      </c>
      <c r="H24" s="14">
        <f t="shared" si="8"/>
        <v>62509</v>
      </c>
      <c r="I24" s="14">
        <f t="shared" si="8"/>
        <v>45723</v>
      </c>
      <c r="J24" s="14">
        <f t="shared" si="8"/>
        <v>39556</v>
      </c>
      <c r="K24" s="14">
        <f t="shared" si="8"/>
        <v>38400</v>
      </c>
      <c r="L24" s="14">
        <f t="shared" si="8"/>
        <v>13010</v>
      </c>
      <c r="M24" s="14">
        <f t="shared" si="8"/>
        <v>5836</v>
      </c>
      <c r="N24" s="12">
        <f t="shared" si="7"/>
        <v>501290</v>
      </c>
      <c r="O24"/>
    </row>
    <row r="25" spans="1:15" ht="18.75" customHeight="1">
      <c r="A25" s="13" t="s">
        <v>17</v>
      </c>
      <c r="B25" s="14">
        <v>38249</v>
      </c>
      <c r="C25" s="14">
        <v>34213</v>
      </c>
      <c r="D25" s="14">
        <v>31466</v>
      </c>
      <c r="E25" s="14">
        <v>7643</v>
      </c>
      <c r="F25" s="14">
        <v>29518</v>
      </c>
      <c r="G25" s="14">
        <v>48515</v>
      </c>
      <c r="H25" s="14">
        <v>40006</v>
      </c>
      <c r="I25" s="14">
        <v>29263</v>
      </c>
      <c r="J25" s="14">
        <v>25316</v>
      </c>
      <c r="K25" s="14">
        <v>24576</v>
      </c>
      <c r="L25" s="14">
        <v>8326</v>
      </c>
      <c r="M25" s="14">
        <v>3735</v>
      </c>
      <c r="N25" s="12">
        <f t="shared" si="7"/>
        <v>320826</v>
      </c>
      <c r="O25"/>
    </row>
    <row r="26" spans="1:15" ht="18.75" customHeight="1">
      <c r="A26" s="13" t="s">
        <v>18</v>
      </c>
      <c r="B26" s="14">
        <v>21515</v>
      </c>
      <c r="C26" s="14">
        <v>19245</v>
      </c>
      <c r="D26" s="14">
        <v>17700</v>
      </c>
      <c r="E26" s="14">
        <v>4299</v>
      </c>
      <c r="F26" s="14">
        <v>16604</v>
      </c>
      <c r="G26" s="14">
        <v>27289</v>
      </c>
      <c r="H26" s="14">
        <v>22503</v>
      </c>
      <c r="I26" s="14">
        <v>16460</v>
      </c>
      <c r="J26" s="14">
        <v>14240</v>
      </c>
      <c r="K26" s="14">
        <v>13824</v>
      </c>
      <c r="L26" s="14">
        <v>4684</v>
      </c>
      <c r="M26" s="14">
        <v>2101</v>
      </c>
      <c r="N26" s="12">
        <f t="shared" si="7"/>
        <v>180464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19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  <c r="O29"/>
    </row>
    <row r="30" spans="1:15" ht="18.75" customHeight="1">
      <c r="A30" s="17" t="s">
        <v>20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1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47</v>
      </c>
      <c r="B32" s="23">
        <f>(((+B$8+B$20)*B$29)+(B$24*B$30))/B$7</f>
        <v>0.9960385164888146</v>
      </c>
      <c r="C32" s="23">
        <f aca="true" t="shared" si="9" ref="C32:M32">(((+C$8+C$20)*C$29)+(C$24*C$30))/C$7</f>
        <v>0.9928091699868049</v>
      </c>
      <c r="D32" s="23">
        <f t="shared" si="9"/>
        <v>0.9962739746790299</v>
      </c>
      <c r="E32" s="23">
        <f t="shared" si="9"/>
        <v>0.9854403511493807</v>
      </c>
      <c r="F32" s="23">
        <f t="shared" si="9"/>
        <v>0.996278470698008</v>
      </c>
      <c r="G32" s="23">
        <f t="shared" si="9"/>
        <v>0.9980517360083491</v>
      </c>
      <c r="H32" s="23">
        <f t="shared" si="9"/>
        <v>0.9931855153096463</v>
      </c>
      <c r="I32" s="23">
        <f t="shared" si="9"/>
        <v>0.9951920224708457</v>
      </c>
      <c r="J32" s="23">
        <f t="shared" si="9"/>
        <v>0.9975339230561254</v>
      </c>
      <c r="K32" s="23">
        <f t="shared" si="9"/>
        <v>0.995626101550457</v>
      </c>
      <c r="L32" s="23">
        <f t="shared" si="9"/>
        <v>0.9971692470914028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  <c r="O34"/>
    </row>
    <row r="35" spans="1:14" ht="18.75" customHeight="1">
      <c r="A35" s="17" t="s">
        <v>25</v>
      </c>
      <c r="B35" s="26">
        <f>B32*B34</f>
        <v>1.7339038495037282</v>
      </c>
      <c r="C35" s="26">
        <f>C32*C34</f>
        <v>1.6699050239178057</v>
      </c>
      <c r="D35" s="26">
        <f>D32*D34</f>
        <v>1.573315860813124</v>
      </c>
      <c r="E35" s="26">
        <f>E32*E34</f>
        <v>1.9907865973919787</v>
      </c>
      <c r="F35" s="26">
        <f aca="true" t="shared" si="10" ref="F35:M35">F32*F34</f>
        <v>1.835045315178661</v>
      </c>
      <c r="G35" s="26">
        <f t="shared" si="10"/>
        <v>1.4577543656137946</v>
      </c>
      <c r="H35" s="26">
        <f t="shared" si="10"/>
        <v>1.69268607374223</v>
      </c>
      <c r="I35" s="26">
        <f t="shared" si="10"/>
        <v>1.6557009677847458</v>
      </c>
      <c r="J35" s="26">
        <f t="shared" si="10"/>
        <v>1.8690793116302622</v>
      </c>
      <c r="K35" s="26">
        <f t="shared" si="10"/>
        <v>1.783664160927644</v>
      </c>
      <c r="L35" s="26">
        <f t="shared" si="10"/>
        <v>2.1217767239610867</v>
      </c>
      <c r="M35" s="26">
        <f t="shared" si="10"/>
        <v>2.089</v>
      </c>
      <c r="N35" s="27"/>
    </row>
    <row r="36" spans="1:15" ht="18.75" customHeight="1">
      <c r="A36" s="57" t="s">
        <v>48</v>
      </c>
      <c r="B36" s="26">
        <v>-0.0006679095</v>
      </c>
      <c r="C36" s="26">
        <v>-0.0050553299</v>
      </c>
      <c r="D36" s="26">
        <v>0</v>
      </c>
      <c r="E36" s="26">
        <v>0</v>
      </c>
      <c r="F36" s="26">
        <v>-0.0012215887</v>
      </c>
      <c r="G36" s="26">
        <v>-0.0009014743</v>
      </c>
      <c r="H36" s="26">
        <v>-0.0011945948</v>
      </c>
      <c r="I36" s="26">
        <v>0</v>
      </c>
      <c r="J36" s="26">
        <v>-0.0004203763</v>
      </c>
      <c r="K36" s="26">
        <v>0</v>
      </c>
      <c r="L36" s="26">
        <v>0</v>
      </c>
      <c r="M36" s="26">
        <v>0</v>
      </c>
      <c r="N36" s="59"/>
      <c r="O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100</v>
      </c>
      <c r="B38" s="61">
        <f aca="true" t="shared" si="11" ref="B38:M38">B39*B40</f>
        <v>376.64000000000004</v>
      </c>
      <c r="C38" s="61">
        <f t="shared" si="11"/>
        <v>2217.04</v>
      </c>
      <c r="D38" s="61">
        <f t="shared" si="11"/>
        <v>0</v>
      </c>
      <c r="E38" s="61">
        <f t="shared" si="11"/>
        <v>0</v>
      </c>
      <c r="F38" s="61">
        <f t="shared" si="11"/>
        <v>445.12</v>
      </c>
      <c r="G38" s="61">
        <f t="shared" si="11"/>
        <v>500.76000000000005</v>
      </c>
      <c r="H38" s="61">
        <f t="shared" si="11"/>
        <v>663.4000000000001</v>
      </c>
      <c r="I38" s="61">
        <f t="shared" si="11"/>
        <v>0</v>
      </c>
      <c r="J38" s="61">
        <f t="shared" si="11"/>
        <v>149.8</v>
      </c>
      <c r="K38" s="61">
        <f t="shared" si="11"/>
        <v>0</v>
      </c>
      <c r="L38" s="61">
        <f t="shared" si="11"/>
        <v>0</v>
      </c>
      <c r="M38" s="61">
        <f t="shared" si="11"/>
        <v>0</v>
      </c>
      <c r="N38" s="28">
        <f>SUM(B38:M38)</f>
        <v>4352.76</v>
      </c>
    </row>
    <row r="39" spans="1:15" ht="18.75" customHeight="1">
      <c r="A39" s="57" t="s">
        <v>50</v>
      </c>
      <c r="B39" s="63">
        <v>88</v>
      </c>
      <c r="C39" s="63">
        <v>518</v>
      </c>
      <c r="D39" s="63">
        <v>0</v>
      </c>
      <c r="E39" s="63">
        <v>0</v>
      </c>
      <c r="F39" s="63">
        <v>104</v>
      </c>
      <c r="G39" s="63">
        <v>117</v>
      </c>
      <c r="H39" s="63">
        <v>155</v>
      </c>
      <c r="I39" s="63">
        <v>0</v>
      </c>
      <c r="J39" s="63">
        <v>35</v>
      </c>
      <c r="K39" s="63">
        <v>0</v>
      </c>
      <c r="L39" s="63">
        <v>0</v>
      </c>
      <c r="M39" s="63">
        <v>0</v>
      </c>
      <c r="N39" s="12">
        <f>SUM(B39:M39)</f>
        <v>1017</v>
      </c>
      <c r="O39"/>
    </row>
    <row r="40" spans="1:15" ht="18.75" customHeight="1">
      <c r="A40" s="57" t="s">
        <v>51</v>
      </c>
      <c r="B40" s="59">
        <v>4.28</v>
      </c>
      <c r="C40" s="59">
        <v>4.28</v>
      </c>
      <c r="D40" s="59">
        <v>0</v>
      </c>
      <c r="E40" s="59">
        <v>0</v>
      </c>
      <c r="F40" s="59">
        <v>4.28</v>
      </c>
      <c r="G40" s="59">
        <v>4.28</v>
      </c>
      <c r="H40" s="59">
        <v>4.28</v>
      </c>
      <c r="I40" s="59">
        <v>0</v>
      </c>
      <c r="J40" s="59">
        <v>4.28</v>
      </c>
      <c r="K40" s="59">
        <v>0</v>
      </c>
      <c r="L40" s="59">
        <v>0</v>
      </c>
      <c r="M40" s="59">
        <v>0</v>
      </c>
      <c r="N40" s="59">
        <v>0</v>
      </c>
      <c r="O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49</v>
      </c>
      <c r="B42" s="65">
        <f>B43+B44+B45</f>
        <v>863167.6250463359</v>
      </c>
      <c r="C42" s="65">
        <f aca="true" t="shared" si="12" ref="C42:N42">C43+C44+C45</f>
        <v>651999.5513266794</v>
      </c>
      <c r="D42" s="65">
        <f t="shared" si="12"/>
        <v>599974.56362592</v>
      </c>
      <c r="E42" s="65">
        <f t="shared" si="12"/>
        <v>153979.38016188</v>
      </c>
      <c r="F42" s="65">
        <f>F43+F44+F45</f>
        <v>552713.9719951341</v>
      </c>
      <c r="G42" s="65">
        <f>G43+G44+G45</f>
        <v>748728.7501556344</v>
      </c>
      <c r="H42" s="65">
        <f t="shared" si="12"/>
        <v>750085.4657112708</v>
      </c>
      <c r="I42" s="65">
        <f t="shared" si="12"/>
        <v>699096.55383356</v>
      </c>
      <c r="J42" s="65">
        <f t="shared" si="12"/>
        <v>587628.1393838045</v>
      </c>
      <c r="K42" s="65">
        <f t="shared" si="12"/>
        <v>678052.7961200002</v>
      </c>
      <c r="L42" s="65">
        <f t="shared" si="12"/>
        <v>353982.37618859997</v>
      </c>
      <c r="M42" s="65">
        <f t="shared" si="12"/>
        <v>196236.482</v>
      </c>
      <c r="N42" s="65">
        <f t="shared" si="12"/>
        <v>6835645.655548818</v>
      </c>
    </row>
    <row r="43" spans="1:14" ht="18.75" customHeight="1">
      <c r="A43" s="62" t="s">
        <v>101</v>
      </c>
      <c r="B43" s="59">
        <f aca="true" t="shared" si="13" ref="B43:H43">B35*B7</f>
        <v>863123.4650521599</v>
      </c>
      <c r="C43" s="59">
        <f t="shared" si="13"/>
        <v>651755.5813099999</v>
      </c>
      <c r="D43" s="59">
        <f t="shared" si="13"/>
        <v>599974.56362592</v>
      </c>
      <c r="E43" s="59">
        <f t="shared" si="13"/>
        <v>153979.38016188</v>
      </c>
      <c r="F43" s="59">
        <f t="shared" si="13"/>
        <v>552636.74198326</v>
      </c>
      <c r="G43" s="59">
        <f t="shared" si="13"/>
        <v>748690.9801443199</v>
      </c>
      <c r="H43" s="59">
        <f t="shared" si="13"/>
        <v>749951.3357157899</v>
      </c>
      <c r="I43" s="59">
        <f>I35*I7</f>
        <v>699096.55383356</v>
      </c>
      <c r="J43" s="59">
        <f>J35*J7</f>
        <v>587610.49938688</v>
      </c>
      <c r="K43" s="59">
        <f>K35*K7</f>
        <v>678052.7961200002</v>
      </c>
      <c r="L43" s="59">
        <f>L35*L7</f>
        <v>353982.37618859997</v>
      </c>
      <c r="M43" s="59">
        <f>M35*M7</f>
        <v>196236.482</v>
      </c>
      <c r="N43" s="61">
        <f>SUM(B43:M43)</f>
        <v>6835090.755522369</v>
      </c>
    </row>
    <row r="44" spans="1:14" ht="18.75" customHeight="1">
      <c r="A44" s="62" t="s">
        <v>102</v>
      </c>
      <c r="B44" s="59">
        <f aca="true" t="shared" si="14" ref="B44:M44">B36*B7</f>
        <v>-332.480005824</v>
      </c>
      <c r="C44" s="59">
        <f t="shared" si="14"/>
        <v>-1973.0699833205</v>
      </c>
      <c r="D44" s="59">
        <f t="shared" si="14"/>
        <v>0</v>
      </c>
      <c r="E44" s="59">
        <f t="shared" si="14"/>
        <v>0</v>
      </c>
      <c r="F44" s="59">
        <f t="shared" si="14"/>
        <v>-367.8899881259</v>
      </c>
      <c r="G44" s="59">
        <f t="shared" si="14"/>
        <v>-462.9899886856</v>
      </c>
      <c r="H44" s="59">
        <f t="shared" si="14"/>
        <v>-529.2700045192</v>
      </c>
      <c r="I44" s="59">
        <f t="shared" si="14"/>
        <v>0</v>
      </c>
      <c r="J44" s="59">
        <f t="shared" si="14"/>
        <v>-132.16000307550001</v>
      </c>
      <c r="K44" s="59">
        <f t="shared" si="14"/>
        <v>0</v>
      </c>
      <c r="L44" s="59">
        <f t="shared" si="14"/>
        <v>0</v>
      </c>
      <c r="M44" s="59">
        <f t="shared" si="14"/>
        <v>0</v>
      </c>
      <c r="N44" s="28">
        <f>SUM(B44:M44)</f>
        <v>-3797.8599735506996</v>
      </c>
    </row>
    <row r="45" spans="1:14" ht="18.75" customHeight="1">
      <c r="A45" s="62" t="s">
        <v>52</v>
      </c>
      <c r="B45" s="59">
        <f aca="true" t="shared" si="15" ref="B45:M45">B38</f>
        <v>376.64000000000004</v>
      </c>
      <c r="C45" s="59">
        <f t="shared" si="15"/>
        <v>2217.04</v>
      </c>
      <c r="D45" s="59">
        <f t="shared" si="15"/>
        <v>0</v>
      </c>
      <c r="E45" s="59">
        <f t="shared" si="15"/>
        <v>0</v>
      </c>
      <c r="F45" s="59">
        <f t="shared" si="15"/>
        <v>445.12</v>
      </c>
      <c r="G45" s="59">
        <f t="shared" si="15"/>
        <v>500.76000000000005</v>
      </c>
      <c r="H45" s="59">
        <f t="shared" si="15"/>
        <v>663.4000000000001</v>
      </c>
      <c r="I45" s="59">
        <f t="shared" si="15"/>
        <v>0</v>
      </c>
      <c r="J45" s="59">
        <f t="shared" si="15"/>
        <v>149.8</v>
      </c>
      <c r="K45" s="59">
        <f t="shared" si="15"/>
        <v>0</v>
      </c>
      <c r="L45" s="59">
        <f t="shared" si="15"/>
        <v>0</v>
      </c>
      <c r="M45" s="59">
        <f t="shared" si="15"/>
        <v>0</v>
      </c>
      <c r="N45" s="61">
        <f>SUM(B45:M45)</f>
        <v>4352.76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56"/>
    </row>
    <row r="47" spans="1:16" ht="18.75" customHeight="1">
      <c r="A47" s="2" t="s">
        <v>53</v>
      </c>
      <c r="B47" s="28">
        <f aca="true" t="shared" si="16" ref="B47:N47">+B48+B51+B59</f>
        <v>-111015.66</v>
      </c>
      <c r="C47" s="28">
        <f t="shared" si="16"/>
        <v>-110420.42</v>
      </c>
      <c r="D47" s="28">
        <f t="shared" si="16"/>
        <v>-66733.34</v>
      </c>
      <c r="E47" s="28">
        <f t="shared" si="16"/>
        <v>-16596.6</v>
      </c>
      <c r="F47" s="28">
        <f t="shared" si="16"/>
        <v>-54647.18</v>
      </c>
      <c r="G47" s="28">
        <f t="shared" si="16"/>
        <v>-104910.54</v>
      </c>
      <c r="H47" s="28">
        <f t="shared" si="16"/>
        <v>-122835.94</v>
      </c>
      <c r="I47" s="28">
        <f t="shared" si="16"/>
        <v>-68550.32</v>
      </c>
      <c r="J47" s="28">
        <f t="shared" si="16"/>
        <v>-84654.24</v>
      </c>
      <c r="K47" s="28">
        <f t="shared" si="16"/>
        <v>-69543.18</v>
      </c>
      <c r="L47" s="28">
        <f t="shared" si="16"/>
        <v>-51907.26</v>
      </c>
      <c r="M47" s="28">
        <f t="shared" si="16"/>
        <v>-29318.34</v>
      </c>
      <c r="N47" s="28">
        <f t="shared" si="16"/>
        <v>-891133.02</v>
      </c>
      <c r="P47" s="40"/>
    </row>
    <row r="48" spans="1:16" ht="18.75" customHeight="1">
      <c r="A48" s="17" t="s">
        <v>54</v>
      </c>
      <c r="B48" s="29">
        <f>B49+B50</f>
        <v>-107425.5</v>
      </c>
      <c r="C48" s="29">
        <f>C49+C50</f>
        <v>-109539.5</v>
      </c>
      <c r="D48" s="29">
        <f>D49+D50</f>
        <v>-64473.5</v>
      </c>
      <c r="E48" s="29">
        <f>E49+E50</f>
        <v>-15869</v>
      </c>
      <c r="F48" s="29">
        <f aca="true" t="shared" si="17" ref="F48:M48">F49+F50</f>
        <v>-52909.5</v>
      </c>
      <c r="G48" s="29">
        <f t="shared" si="17"/>
        <v>-102693.5</v>
      </c>
      <c r="H48" s="29">
        <f t="shared" si="17"/>
        <v>-119990.5</v>
      </c>
      <c r="I48" s="29">
        <f t="shared" si="17"/>
        <v>-65401</v>
      </c>
      <c r="J48" s="29">
        <f t="shared" si="17"/>
        <v>-81480</v>
      </c>
      <c r="K48" s="29">
        <f t="shared" si="17"/>
        <v>-66342.5</v>
      </c>
      <c r="L48" s="29">
        <f t="shared" si="17"/>
        <v>-50550.5</v>
      </c>
      <c r="M48" s="29">
        <f t="shared" si="17"/>
        <v>-28556.5</v>
      </c>
      <c r="N48" s="28">
        <f aca="true" t="shared" si="18" ref="N48:N59">SUM(B48:M48)</f>
        <v>-865231.5</v>
      </c>
      <c r="P48" s="40"/>
    </row>
    <row r="49" spans="1:16" ht="18.75" customHeight="1">
      <c r="A49" s="13" t="s">
        <v>55</v>
      </c>
      <c r="B49" s="20">
        <f>ROUND(-B9*$D$3,2)</f>
        <v>-107425.5</v>
      </c>
      <c r="C49" s="20">
        <f>ROUND(-C9*$D$3,2)</f>
        <v>-109539.5</v>
      </c>
      <c r="D49" s="20">
        <f>ROUND(-D9*$D$3,2)</f>
        <v>-64473.5</v>
      </c>
      <c r="E49" s="20">
        <f>ROUND(-E9*$D$3,2)</f>
        <v>-15869</v>
      </c>
      <c r="F49" s="20">
        <f aca="true" t="shared" si="19" ref="F49:M49">ROUND(-F9*$D$3,2)</f>
        <v>-52909.5</v>
      </c>
      <c r="G49" s="20">
        <f t="shared" si="19"/>
        <v>-102693.5</v>
      </c>
      <c r="H49" s="20">
        <f t="shared" si="19"/>
        <v>-119990.5</v>
      </c>
      <c r="I49" s="20">
        <f t="shared" si="19"/>
        <v>-65401</v>
      </c>
      <c r="J49" s="20">
        <f t="shared" si="19"/>
        <v>-81480</v>
      </c>
      <c r="K49" s="20">
        <f t="shared" si="19"/>
        <v>-66342.5</v>
      </c>
      <c r="L49" s="20">
        <f t="shared" si="19"/>
        <v>-50550.5</v>
      </c>
      <c r="M49" s="20">
        <f t="shared" si="19"/>
        <v>-28556.5</v>
      </c>
      <c r="N49" s="50">
        <f t="shared" si="18"/>
        <v>-865231.5</v>
      </c>
      <c r="O49"/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0">
        <f>SUM(B50:M50)</f>
        <v>0</v>
      </c>
      <c r="O50"/>
      <c r="P50" s="40"/>
    </row>
    <row r="51" spans="1:16" ht="18.75" customHeight="1">
      <c r="A51" s="17" t="s">
        <v>57</v>
      </c>
      <c r="B51" s="29">
        <f>SUM(B52:B58)</f>
        <v>-3590.16</v>
      </c>
      <c r="C51" s="29">
        <f aca="true" t="shared" si="21" ref="C51:M51">SUM(C52:C58)</f>
        <v>-880.9200000000001</v>
      </c>
      <c r="D51" s="29">
        <f t="shared" si="21"/>
        <v>-2259.84</v>
      </c>
      <c r="E51" s="29">
        <f t="shared" si="21"/>
        <v>-727.6</v>
      </c>
      <c r="F51" s="29">
        <f t="shared" si="21"/>
        <v>-1737.68</v>
      </c>
      <c r="G51" s="29">
        <f t="shared" si="21"/>
        <v>-2217.04</v>
      </c>
      <c r="H51" s="29">
        <f t="shared" si="21"/>
        <v>-2845.44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-25901.52</v>
      </c>
      <c r="P51" s="47"/>
    </row>
    <row r="52" spans="1:15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60</v>
      </c>
      <c r="B54" s="27">
        <v>-500</v>
      </c>
      <c r="C54" s="27">
        <v>-500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-3500</v>
      </c>
      <c r="O54"/>
    </row>
    <row r="55" spans="1:15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103</v>
      </c>
      <c r="B58" s="27">
        <v>-3090.16</v>
      </c>
      <c r="C58" s="27">
        <v>-380.92</v>
      </c>
      <c r="D58" s="27">
        <v>-2259.84</v>
      </c>
      <c r="E58" s="27">
        <v>-727.6</v>
      </c>
      <c r="F58" s="27">
        <v>-1737.68</v>
      </c>
      <c r="G58" s="27">
        <v>-2217.04</v>
      </c>
      <c r="H58" s="27">
        <v>-2345.44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-22401.52</v>
      </c>
      <c r="O58"/>
    </row>
    <row r="59" spans="1:15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752151.9650463358</v>
      </c>
      <c r="C61" s="32">
        <f t="shared" si="22"/>
        <v>541579.1313266794</v>
      </c>
      <c r="D61" s="32">
        <f t="shared" si="22"/>
        <v>533241.22362592</v>
      </c>
      <c r="E61" s="32">
        <f t="shared" si="22"/>
        <v>137382.78016188</v>
      </c>
      <c r="F61" s="32">
        <f t="shared" si="22"/>
        <v>498066.79199513415</v>
      </c>
      <c r="G61" s="32">
        <f t="shared" si="22"/>
        <v>643818.2101556343</v>
      </c>
      <c r="H61" s="32">
        <f t="shared" si="22"/>
        <v>627249.5257112707</v>
      </c>
      <c r="I61" s="32">
        <f t="shared" si="22"/>
        <v>630546.23383356</v>
      </c>
      <c r="J61" s="32">
        <f t="shared" si="22"/>
        <v>502973.8993838045</v>
      </c>
      <c r="K61" s="32">
        <f t="shared" si="22"/>
        <v>608509.6161200001</v>
      </c>
      <c r="L61" s="32">
        <f t="shared" si="22"/>
        <v>302075.11618859996</v>
      </c>
      <c r="M61" s="32">
        <f t="shared" si="22"/>
        <v>166918.142</v>
      </c>
      <c r="N61" s="32">
        <f>SUM(B61:M61)</f>
        <v>5944512.635548819</v>
      </c>
      <c r="O61"/>
      <c r="P61" s="40"/>
    </row>
    <row r="62" spans="1:16" ht="15" customHeight="1">
      <c r="A62" s="38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2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66</v>
      </c>
      <c r="B64" s="42">
        <f>SUM(B65:B78)</f>
        <v>752151.9700000001</v>
      </c>
      <c r="C64" s="42">
        <f aca="true" t="shared" si="23" ref="C64:M64">SUM(C65:C78)</f>
        <v>541579.13</v>
      </c>
      <c r="D64" s="42">
        <f t="shared" si="23"/>
        <v>533241.22</v>
      </c>
      <c r="E64" s="42">
        <f t="shared" si="23"/>
        <v>137382.78</v>
      </c>
      <c r="F64" s="42">
        <f t="shared" si="23"/>
        <v>498066.79</v>
      </c>
      <c r="G64" s="42">
        <f t="shared" si="23"/>
        <v>643818.21</v>
      </c>
      <c r="H64" s="42">
        <f t="shared" si="23"/>
        <v>627249.52</v>
      </c>
      <c r="I64" s="42">
        <f t="shared" si="23"/>
        <v>630546.24</v>
      </c>
      <c r="J64" s="42">
        <f t="shared" si="23"/>
        <v>502973.9</v>
      </c>
      <c r="K64" s="42">
        <f t="shared" si="23"/>
        <v>608509.62</v>
      </c>
      <c r="L64" s="42">
        <f t="shared" si="23"/>
        <v>302075.12</v>
      </c>
      <c r="M64" s="42">
        <f t="shared" si="23"/>
        <v>166918.14</v>
      </c>
      <c r="N64" s="32">
        <f>SUM(N65:N78)</f>
        <v>5944512.64</v>
      </c>
      <c r="P64" s="40"/>
    </row>
    <row r="65" spans="1:14" ht="18.75" customHeight="1">
      <c r="A65" s="17" t="s">
        <v>22</v>
      </c>
      <c r="B65" s="42">
        <v>153300.16</v>
      </c>
      <c r="C65" s="42">
        <v>141438.85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294739.01</v>
      </c>
    </row>
    <row r="66" spans="1:14" ht="18.75" customHeight="1">
      <c r="A66" s="17" t="s">
        <v>23</v>
      </c>
      <c r="B66" s="42">
        <v>493330.77</v>
      </c>
      <c r="C66" s="42">
        <v>356875.73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850206.5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533241.22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533241.22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137382.78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137382.78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498066.79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498066.79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643818.21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643818.21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511392.54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511392.54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115856.98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115856.98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630546.24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630546.24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502973.9</v>
      </c>
      <c r="K74" s="41">
        <v>0</v>
      </c>
      <c r="L74" s="41">
        <v>0</v>
      </c>
      <c r="M74" s="41">
        <v>0</v>
      </c>
      <c r="N74" s="32">
        <f t="shared" si="24"/>
        <v>502973.9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608509.62</v>
      </c>
      <c r="L75" s="41">
        <v>0</v>
      </c>
      <c r="M75" s="41">
        <v>0</v>
      </c>
      <c r="N75" s="29">
        <f t="shared" si="24"/>
        <v>608509.62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302075.12</v>
      </c>
      <c r="M76" s="41">
        <v>0</v>
      </c>
      <c r="N76" s="32">
        <f t="shared" si="24"/>
        <v>302075.12</v>
      </c>
    </row>
    <row r="77" spans="1:15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166918.14</v>
      </c>
      <c r="N77" s="29">
        <f t="shared" si="24"/>
        <v>166918.14</v>
      </c>
      <c r="O77"/>
    </row>
    <row r="78" spans="1:15" ht="18.75" customHeight="1">
      <c r="A78" s="38" t="s">
        <v>67</v>
      </c>
      <c r="B78" s="36">
        <v>105521.04</v>
      </c>
      <c r="C78" s="36">
        <v>43264.55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148785.59</v>
      </c>
      <c r="O78"/>
    </row>
    <row r="79" spans="1:14" ht="17.25" customHeight="1">
      <c r="A79" s="66"/>
      <c r="B79" s="67">
        <v>0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/>
      <c r="K79" s="67"/>
      <c r="L79" s="67">
        <v>0</v>
      </c>
      <c r="M79" s="67">
        <v>0</v>
      </c>
      <c r="N79" s="67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48">
        <v>1.9329760606477706</v>
      </c>
      <c r="C82" s="48">
        <v>1.9388739495798322</v>
      </c>
      <c r="D82" s="48">
        <v>0</v>
      </c>
      <c r="E82" s="48">
        <v>0</v>
      </c>
      <c r="F82" s="41">
        <v>0</v>
      </c>
      <c r="G82" s="41">
        <v>0</v>
      </c>
      <c r="H82" s="48">
        <v>0</v>
      </c>
      <c r="I82" s="48">
        <v>0</v>
      </c>
      <c r="J82" s="48">
        <v>0</v>
      </c>
      <c r="K82" s="41">
        <v>0</v>
      </c>
      <c r="L82" s="48">
        <v>0</v>
      </c>
      <c r="M82" s="48">
        <v>0</v>
      </c>
      <c r="N82" s="32"/>
    </row>
    <row r="83" spans="1:14" ht="18.75" customHeight="1">
      <c r="A83" s="17" t="s">
        <v>98</v>
      </c>
      <c r="B83" s="48">
        <v>1.6872892436995626</v>
      </c>
      <c r="C83" s="48">
        <v>1.5831334993815553</v>
      </c>
      <c r="D83" s="48">
        <v>0</v>
      </c>
      <c r="E83" s="48">
        <v>0</v>
      </c>
      <c r="F83" s="41">
        <v>0</v>
      </c>
      <c r="G83" s="41">
        <v>0</v>
      </c>
      <c r="H83" s="48">
        <v>0</v>
      </c>
      <c r="I83" s="48">
        <v>0</v>
      </c>
      <c r="J83" s="48">
        <v>0</v>
      </c>
      <c r="K83" s="41">
        <v>0</v>
      </c>
      <c r="L83" s="48">
        <v>0</v>
      </c>
      <c r="M83" s="48">
        <v>0</v>
      </c>
      <c r="N83" s="32"/>
    </row>
    <row r="84" spans="1:14" ht="18.75" customHeight="1">
      <c r="A84" s="17" t="s">
        <v>99</v>
      </c>
      <c r="B84" s="48">
        <v>0</v>
      </c>
      <c r="C84" s="48">
        <v>0</v>
      </c>
      <c r="D84" s="24">
        <v>1.5733158513048586</v>
      </c>
      <c r="E84" s="48">
        <v>0</v>
      </c>
      <c r="F84" s="41">
        <v>0</v>
      </c>
      <c r="G84" s="41">
        <v>0</v>
      </c>
      <c r="H84" s="48">
        <v>0</v>
      </c>
      <c r="I84" s="48">
        <v>0</v>
      </c>
      <c r="J84" s="48">
        <v>0</v>
      </c>
      <c r="K84" s="41">
        <v>0</v>
      </c>
      <c r="L84" s="48">
        <v>0</v>
      </c>
      <c r="M84" s="48">
        <v>0</v>
      </c>
      <c r="N84" s="29"/>
    </row>
    <row r="85" spans="1:14" ht="18.75" customHeight="1">
      <c r="A85" s="17" t="s">
        <v>87</v>
      </c>
      <c r="B85" s="48">
        <v>0</v>
      </c>
      <c r="C85" s="48">
        <v>0</v>
      </c>
      <c r="D85" s="48">
        <v>0</v>
      </c>
      <c r="E85" s="48">
        <v>1.9907865952990458</v>
      </c>
      <c r="F85" s="41">
        <v>0</v>
      </c>
      <c r="G85" s="41">
        <v>0</v>
      </c>
      <c r="H85" s="48">
        <v>0</v>
      </c>
      <c r="I85" s="48">
        <v>0</v>
      </c>
      <c r="J85" s="48">
        <v>0</v>
      </c>
      <c r="K85" s="41">
        <v>0</v>
      </c>
      <c r="L85" s="48">
        <v>0</v>
      </c>
      <c r="M85" s="48">
        <v>0</v>
      </c>
      <c r="N85" s="32"/>
    </row>
    <row r="86" spans="1:14" ht="18.75" customHeight="1">
      <c r="A86" s="17" t="s">
        <v>88</v>
      </c>
      <c r="B86" s="48">
        <v>0</v>
      </c>
      <c r="C86" s="48">
        <v>0</v>
      </c>
      <c r="D86" s="48">
        <v>0</v>
      </c>
      <c r="E86" s="48">
        <v>0</v>
      </c>
      <c r="F86" s="48">
        <v>1.8350453085931924</v>
      </c>
      <c r="G86" s="41">
        <v>0</v>
      </c>
      <c r="H86" s="48">
        <v>0</v>
      </c>
      <c r="I86" s="48">
        <v>0</v>
      </c>
      <c r="J86" s="48">
        <v>0</v>
      </c>
      <c r="K86" s="41">
        <v>0</v>
      </c>
      <c r="L86" s="48">
        <v>0</v>
      </c>
      <c r="M86" s="48">
        <v>0</v>
      </c>
      <c r="N86" s="29"/>
    </row>
    <row r="87" spans="1:14" ht="18.75" customHeight="1">
      <c r="A87" s="17" t="s">
        <v>89</v>
      </c>
      <c r="B87" s="48">
        <v>0</v>
      </c>
      <c r="C87" s="48">
        <v>0</v>
      </c>
      <c r="D87" s="48">
        <v>0</v>
      </c>
      <c r="E87" s="48">
        <v>0</v>
      </c>
      <c r="F87" s="41">
        <v>0</v>
      </c>
      <c r="G87" s="48">
        <v>1.4577543653327933</v>
      </c>
      <c r="H87" s="48">
        <v>0</v>
      </c>
      <c r="I87" s="48">
        <v>0</v>
      </c>
      <c r="J87" s="48">
        <v>0</v>
      </c>
      <c r="K87" s="41">
        <v>0</v>
      </c>
      <c r="L87" s="48">
        <v>0</v>
      </c>
      <c r="M87" s="48">
        <v>0</v>
      </c>
      <c r="N87" s="32"/>
    </row>
    <row r="88" spans="1:14" ht="18.75" customHeight="1">
      <c r="A88" s="17" t="s">
        <v>90</v>
      </c>
      <c r="B88" s="48">
        <v>0</v>
      </c>
      <c r="C88" s="48">
        <v>0</v>
      </c>
      <c r="D88" s="48">
        <v>0</v>
      </c>
      <c r="E88" s="48">
        <v>0</v>
      </c>
      <c r="F88" s="41">
        <v>0</v>
      </c>
      <c r="G88" s="41">
        <v>0</v>
      </c>
      <c r="H88" s="48">
        <v>1.7081953145282358</v>
      </c>
      <c r="I88" s="48">
        <v>0</v>
      </c>
      <c r="J88" s="48">
        <v>0</v>
      </c>
      <c r="K88" s="41">
        <v>0</v>
      </c>
      <c r="L88" s="48">
        <v>0</v>
      </c>
      <c r="M88" s="48">
        <v>0</v>
      </c>
      <c r="N88" s="32"/>
    </row>
    <row r="89" spans="1:14" ht="18.75" customHeight="1">
      <c r="A89" s="17" t="s">
        <v>91</v>
      </c>
      <c r="B89" s="48">
        <v>0</v>
      </c>
      <c r="C89" s="48">
        <v>0</v>
      </c>
      <c r="D89" s="48">
        <v>0</v>
      </c>
      <c r="E89" s="48">
        <v>0</v>
      </c>
      <c r="F89" s="41">
        <v>0</v>
      </c>
      <c r="G89" s="41">
        <v>0</v>
      </c>
      <c r="H89" s="48">
        <v>1.6307113055636997</v>
      </c>
      <c r="I89" s="48">
        <v>0</v>
      </c>
      <c r="J89" s="48">
        <v>0</v>
      </c>
      <c r="K89" s="41">
        <v>0</v>
      </c>
      <c r="L89" s="48">
        <v>0</v>
      </c>
      <c r="M89" s="48">
        <v>0</v>
      </c>
      <c r="N89" s="32"/>
    </row>
    <row r="90" spans="1:14" ht="18.75" customHeight="1">
      <c r="A90" s="17" t="s">
        <v>92</v>
      </c>
      <c r="B90" s="48">
        <v>0</v>
      </c>
      <c r="C90" s="48">
        <v>0</v>
      </c>
      <c r="D90" s="48">
        <v>0</v>
      </c>
      <c r="E90" s="48">
        <v>0</v>
      </c>
      <c r="F90" s="41">
        <v>0</v>
      </c>
      <c r="G90" s="41">
        <v>0</v>
      </c>
      <c r="H90" s="48">
        <v>0</v>
      </c>
      <c r="I90" s="48">
        <v>1.6557009823889959</v>
      </c>
      <c r="J90" s="48">
        <v>0</v>
      </c>
      <c r="K90" s="41">
        <v>0</v>
      </c>
      <c r="L90" s="48">
        <v>0</v>
      </c>
      <c r="M90" s="48">
        <v>0</v>
      </c>
      <c r="N90" s="29"/>
    </row>
    <row r="91" spans="1:14" ht="18.75" customHeight="1">
      <c r="A91" s="17" t="s">
        <v>93</v>
      </c>
      <c r="B91" s="48">
        <v>0</v>
      </c>
      <c r="C91" s="48">
        <v>0</v>
      </c>
      <c r="D91" s="48">
        <v>0</v>
      </c>
      <c r="E91" s="48">
        <v>0</v>
      </c>
      <c r="F91" s="41">
        <v>0</v>
      </c>
      <c r="G91" s="41">
        <v>0</v>
      </c>
      <c r="H91" s="48">
        <v>0</v>
      </c>
      <c r="I91" s="48">
        <v>0</v>
      </c>
      <c r="J91" s="48">
        <v>1.8690793135804826</v>
      </c>
      <c r="K91" s="41">
        <v>0</v>
      </c>
      <c r="L91" s="48">
        <v>0</v>
      </c>
      <c r="M91" s="48">
        <v>0</v>
      </c>
      <c r="N91" s="32"/>
    </row>
    <row r="92" spans="1:14" ht="18.75" customHeight="1">
      <c r="A92" s="17" t="s">
        <v>94</v>
      </c>
      <c r="B92" s="48">
        <v>0</v>
      </c>
      <c r="C92" s="48">
        <v>0</v>
      </c>
      <c r="D92" s="48">
        <v>0</v>
      </c>
      <c r="E92" s="48">
        <v>0</v>
      </c>
      <c r="F92" s="41">
        <v>0</v>
      </c>
      <c r="G92" s="41">
        <v>0</v>
      </c>
      <c r="H92" s="48">
        <v>0</v>
      </c>
      <c r="I92" s="48">
        <v>0</v>
      </c>
      <c r="J92" s="48">
        <v>0</v>
      </c>
      <c r="K92" s="24">
        <v>1.7836641711342487</v>
      </c>
      <c r="L92" s="48">
        <v>0</v>
      </c>
      <c r="M92" s="48">
        <v>0</v>
      </c>
      <c r="N92" s="29"/>
    </row>
    <row r="93" spans="1:14" ht="18.75" customHeight="1">
      <c r="A93" s="17" t="s">
        <v>95</v>
      </c>
      <c r="B93" s="48">
        <v>0</v>
      </c>
      <c r="C93" s="48">
        <v>0</v>
      </c>
      <c r="D93" s="48">
        <v>0</v>
      </c>
      <c r="E93" s="48">
        <v>0</v>
      </c>
      <c r="F93" s="41">
        <v>0</v>
      </c>
      <c r="G93" s="41">
        <v>0</v>
      </c>
      <c r="H93" s="48">
        <v>0</v>
      </c>
      <c r="I93" s="48">
        <v>0</v>
      </c>
      <c r="J93" s="48">
        <v>0</v>
      </c>
      <c r="K93" s="48">
        <v>0</v>
      </c>
      <c r="L93" s="48">
        <v>2.121776746806687</v>
      </c>
      <c r="M93" s="48">
        <v>0</v>
      </c>
      <c r="N93" s="32"/>
    </row>
    <row r="94" spans="1:15" ht="18.75" customHeight="1">
      <c r="A94" s="38" t="s">
        <v>96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53">
        <v>2.0889999787093614</v>
      </c>
      <c r="N94" s="54"/>
      <c r="O94"/>
    </row>
    <row r="95" ht="21" customHeight="1">
      <c r="A95" s="46" t="s">
        <v>104</v>
      </c>
    </row>
    <row r="97" spans="2:4" ht="14.25">
      <c r="B97" s="72"/>
      <c r="C97" s="72"/>
      <c r="D97" s="72"/>
    </row>
    <row r="98" spans="2:13" ht="14.2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ht="14.25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5:13" ht="14.25"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5:13" ht="14.25"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5:13" ht="14.25"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5:13" ht="14.25"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5:13" ht="14.25"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5:13" ht="14.25"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5:13" ht="14.25"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5:13" ht="14.25">
      <c r="E107" s="72"/>
      <c r="F107" s="72"/>
      <c r="G107" s="72"/>
      <c r="H107" s="72"/>
      <c r="I107" s="72"/>
      <c r="J107" s="72"/>
      <c r="K107" s="72"/>
      <c r="L107" s="72"/>
      <c r="M107" s="72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2015-03-16T12:31:45Z</dcterms:modified>
  <cp:category/>
  <cp:version/>
  <cp:contentType/>
  <cp:contentStatus/>
</cp:coreProperties>
</file>