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<sst xmlns="http://schemas.openxmlformats.org/spreadsheetml/2006/main" count="129" uniqueCount="129">
  <si>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</si>
  <si>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</si>
  <si>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</si>
  <si>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</si>
  <si>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</si>
  <si>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</si>
  <si>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</si>
  <si>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</si>
  <si>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</si>
  <si>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</si>
  <si>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</si>
  <si>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</si>
  <si>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</si>
  <si>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</si>
  <si>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</si>
  <si>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</si>
  <si>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</si>
  <si>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</si>
  <si>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</si>
  <si>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</si>
  <si>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</si>
  <si>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</si>
  <si>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</si>
  <si>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</si>
  <si>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</si>
  <si>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</si>
  <si>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</si>
  <si>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</si>
  <si>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</si>
  <si>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</si>
  <si>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</si>
  <si>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</si>
  <si>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</si>
  <si>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</si>
  <si>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</si>
  <si>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</si>
  <si>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</si>
  <si>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</si>
  <si>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</si>
  <si>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</si>
  <si>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</si>
  <si>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</si>
  <si>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</si>
  <si>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</si>
  <si>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</si>
  <si>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</si>
  <si>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</si>
  <si>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</si>
  <si>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</si>
  <si>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</si>
  <si>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</si>
  <si>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</si>
  <si>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</si>
  <si>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</si>
  <si>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</si>
  <si>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</si>
  <si>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</si>
  <si>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</si>
  <si>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</si>
  <si>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</si>
  <si>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</si>
  <si>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</si>
  <si>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</si>
  <si>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</si>
  <si>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</si>
  <si>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</si>
  <si>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</si>
  <si>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</si>
  <si>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</si>
  <si>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</si>
  <si>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</si>
  <si>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</si>
  <si>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</si>
  <si>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</si>
  <si>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</si>
  <si>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</si>
  <si>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</si>
  <si>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</si>
  <si>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</si>
  <si>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</si>
  <si>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</si>
  <si>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</si>
  <si>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</si>
  <si>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</si>
  <si>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</si>
  <si>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</si>
  <si>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</si>
  <si>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</si>
  <si>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</si>
  <si>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</si>
  <si>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</si>
  <si>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</si>
  <si>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</si>
  <si>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</si>
  <si>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</si>
  <si>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</si>
  <si>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</si>
  <si>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</si>
  <si>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</si>
  <si>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</si>
  <si>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</si>
  <si>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</si>
  <si>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</si>
  <si>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</si>
  <si>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</si>
  <si>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</si>
  <si>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</si>
  <si>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</si>
  <si>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</si>
  <si>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</si>
  <si>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</si>
  <si>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</si>
  <si>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</si>
  <si>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</si>
  <si>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</si>
  <si>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</si>
  <si>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</si>
  <si>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</si>
  <si>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</si>
  <si>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</si>
  <si>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</si>
  <si>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</si>
  <si>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</si>
  <si>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</si>
  <si>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30/03/15 - VENCIMENTO 07/04/15</t>
  </si>
  <si>
    <t>6.3. Revisão de Remuneração pelo Transporte Coletivo  (1)</t>
  </si>
  <si>
    <t>Nota:</t>
  </si>
  <si>
    <t>e aos dias 29 e 30/01/15 (229.025 passageiros).</t>
  </si>
  <si>
    <t xml:space="preserve">(1) - Passageiros transportados, processados pelo sistema de bilhetagem eletrônica, referentes ao mês de dezembro/14 (22.257 passageiros)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</si>
</sst>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592772</v>
      </c>
      <c r="C7" s="9">
        <f t="shared" si="0"/>
        <v>790515</v>
      </c>
      <c r="D7" s="9">
        <f t="shared" si="0"/>
        <v>822400</v>
      </c>
      <c r="E7" s="9">
        <f t="shared" si="0"/>
        <v>548934</v>
      </c>
      <c r="F7" s="9">
        <f t="shared" si="0"/>
        <v>736638</v>
      </c>
      <c r="G7" s="9">
        <f t="shared" si="0"/>
        <v>1205954</v>
      </c>
      <c r="H7" s="9">
        <f t="shared" si="0"/>
        <v>560202</v>
      </c>
      <c r="I7" s="9">
        <f t="shared" si="0"/>
        <v>125179</v>
      </c>
      <c r="J7" s="9">
        <f t="shared" si="0"/>
        <v>307462</v>
      </c>
      <c r="K7" s="9">
        <f t="shared" si="0"/>
        <v>5690056</v>
      </c>
      <c r="L7" s="52"/>
    </row>
    <row r="8" spans="1:11" ht="17.25" customHeight="1">
      <c r="A8" s="10" t="s">
        <v>102</v>
      </c>
      <c r="B8" s="11">
        <f>B9+B12+B16</f>
        <v>355330</v>
      </c>
      <c r="C8" s="11">
        <f aca="true" t="shared" si="1" ref="C8:J8">C9+C12+C16</f>
        <v>485060</v>
      </c>
      <c r="D8" s="11">
        <f t="shared" si="1"/>
        <v>472820</v>
      </c>
      <c r="E8" s="11">
        <f t="shared" si="1"/>
        <v>329931</v>
      </c>
      <c r="F8" s="11">
        <f t="shared" si="1"/>
        <v>421096</v>
      </c>
      <c r="G8" s="11">
        <f t="shared" si="1"/>
        <v>669719</v>
      </c>
      <c r="H8" s="11">
        <f t="shared" si="1"/>
        <v>350792</v>
      </c>
      <c r="I8" s="11">
        <f t="shared" si="1"/>
        <v>68604</v>
      </c>
      <c r="J8" s="11">
        <f t="shared" si="1"/>
        <v>176138</v>
      </c>
      <c r="K8" s="11">
        <f>SUM(B8:J8)</f>
        <v>3329490</v>
      </c>
    </row>
    <row r="9" spans="1:11" ht="17.25" customHeight="1">
      <c r="A9" s="15" t="s">
        <v>17</v>
      </c>
      <c r="B9" s="13">
        <f>+B10+B11</f>
        <v>50537</v>
      </c>
      <c r="C9" s="13">
        <f aca="true" t="shared" si="2" ref="C9:J9">+C10+C11</f>
        <v>72987</v>
      </c>
      <c r="D9" s="13">
        <f t="shared" si="2"/>
        <v>65408</v>
      </c>
      <c r="E9" s="13">
        <f t="shared" si="2"/>
        <v>47054</v>
      </c>
      <c r="F9" s="13">
        <f t="shared" si="2"/>
        <v>54764</v>
      </c>
      <c r="G9" s="13">
        <f t="shared" si="2"/>
        <v>68129</v>
      </c>
      <c r="H9" s="13">
        <f t="shared" si="2"/>
        <v>60973</v>
      </c>
      <c r="I9" s="13">
        <f t="shared" si="2"/>
        <v>11491</v>
      </c>
      <c r="J9" s="13">
        <f t="shared" si="2"/>
        <v>21689</v>
      </c>
      <c r="K9" s="11">
        <f>SUM(B9:J9)</f>
        <v>453032</v>
      </c>
    </row>
    <row r="10" spans="1:11" ht="17.25" customHeight="1">
      <c r="A10" s="29" t="s">
        <v>18</v>
      </c>
      <c r="B10" s="13">
        <v>50537</v>
      </c>
      <c r="C10" s="13">
        <v>72987</v>
      </c>
      <c r="D10" s="13">
        <v>65408</v>
      </c>
      <c r="E10" s="13">
        <v>47054</v>
      </c>
      <c r="F10" s="13">
        <v>54764</v>
      </c>
      <c r="G10" s="13">
        <v>68129</v>
      </c>
      <c r="H10" s="13">
        <v>60973</v>
      </c>
      <c r="I10" s="13">
        <v>11491</v>
      </c>
      <c r="J10" s="13">
        <v>21689</v>
      </c>
      <c r="K10" s="11">
        <f>SUM(B10:J10)</f>
        <v>453032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272800</v>
      </c>
      <c r="C12" s="17">
        <f t="shared" si="3"/>
        <v>368601</v>
      </c>
      <c r="D12" s="17">
        <f t="shared" si="3"/>
        <v>366990</v>
      </c>
      <c r="E12" s="17">
        <f t="shared" si="3"/>
        <v>256089</v>
      </c>
      <c r="F12" s="17">
        <f t="shared" si="3"/>
        <v>330195</v>
      </c>
      <c r="G12" s="17">
        <f t="shared" si="3"/>
        <v>547606</v>
      </c>
      <c r="H12" s="17">
        <f t="shared" si="3"/>
        <v>263384</v>
      </c>
      <c r="I12" s="17">
        <f t="shared" si="3"/>
        <v>50299</v>
      </c>
      <c r="J12" s="17">
        <f t="shared" si="3"/>
        <v>138967</v>
      </c>
      <c r="K12" s="11">
        <f aca="true" t="shared" si="4" ref="K12:K27">SUM(B12:J12)</f>
        <v>2594931</v>
      </c>
    </row>
    <row r="13" spans="1:13" ht="17.25" customHeight="1">
      <c r="A13" s="14" t="s">
        <v>20</v>
      </c>
      <c r="B13" s="13">
        <v>133718</v>
      </c>
      <c r="C13" s="13">
        <v>190602</v>
      </c>
      <c r="D13" s="13">
        <v>193045</v>
      </c>
      <c r="E13" s="13">
        <v>132216</v>
      </c>
      <c r="F13" s="13">
        <v>170898</v>
      </c>
      <c r="G13" s="13">
        <v>271001</v>
      </c>
      <c r="H13" s="13">
        <v>126890</v>
      </c>
      <c r="I13" s="13">
        <v>27441</v>
      </c>
      <c r="J13" s="13">
        <v>73426</v>
      </c>
      <c r="K13" s="11">
        <f t="shared" si="4"/>
        <v>1319237</v>
      </c>
      <c r="L13" s="52"/>
      <c r="M13" s="53"/>
    </row>
    <row r="14" spans="1:12" ht="17.25" customHeight="1">
      <c r="A14" s="14" t="s">
        <v>21</v>
      </c>
      <c r="B14" s="13">
        <v>121569</v>
      </c>
      <c r="C14" s="13">
        <v>151691</v>
      </c>
      <c r="D14" s="13">
        <v>148289</v>
      </c>
      <c r="E14" s="13">
        <v>107333</v>
      </c>
      <c r="F14" s="13">
        <v>139921</v>
      </c>
      <c r="G14" s="13">
        <v>248557</v>
      </c>
      <c r="H14" s="13">
        <v>116644</v>
      </c>
      <c r="I14" s="13">
        <v>18396</v>
      </c>
      <c r="J14" s="13">
        <v>56765</v>
      </c>
      <c r="K14" s="11">
        <f t="shared" si="4"/>
        <v>1109165</v>
      </c>
      <c r="L14" s="52"/>
    </row>
    <row r="15" spans="1:11" ht="17.25" customHeight="1">
      <c r="A15" s="14" t="s">
        <v>22</v>
      </c>
      <c r="B15" s="13">
        <v>17513</v>
      </c>
      <c r="C15" s="13">
        <v>26308</v>
      </c>
      <c r="D15" s="13">
        <v>25656</v>
      </c>
      <c r="E15" s="13">
        <v>16540</v>
      </c>
      <c r="F15" s="13">
        <v>19376</v>
      </c>
      <c r="G15" s="13">
        <v>28048</v>
      </c>
      <c r="H15" s="13">
        <v>19850</v>
      </c>
      <c r="I15" s="13">
        <v>4462</v>
      </c>
      <c r="J15" s="13">
        <v>8776</v>
      </c>
      <c r="K15" s="11">
        <f t="shared" si="4"/>
        <v>166529</v>
      </c>
    </row>
    <row r="16" spans="1:11" ht="17.25" customHeight="1">
      <c r="A16" s="15" t="s">
        <v>98</v>
      </c>
      <c r="B16" s="13">
        <f>B17+B18+B19</f>
        <v>31993</v>
      </c>
      <c r="C16" s="13">
        <f aca="true" t="shared" si="5" ref="C16:J16">C17+C18+C19</f>
        <v>43472</v>
      </c>
      <c r="D16" s="13">
        <f t="shared" si="5"/>
        <v>40422</v>
      </c>
      <c r="E16" s="13">
        <f t="shared" si="5"/>
        <v>26788</v>
      </c>
      <c r="F16" s="13">
        <f t="shared" si="5"/>
        <v>36137</v>
      </c>
      <c r="G16" s="13">
        <f t="shared" si="5"/>
        <v>53984</v>
      </c>
      <c r="H16" s="13">
        <f t="shared" si="5"/>
        <v>26435</v>
      </c>
      <c r="I16" s="13">
        <f t="shared" si="5"/>
        <v>6814</v>
      </c>
      <c r="J16" s="13">
        <f t="shared" si="5"/>
        <v>15482</v>
      </c>
      <c r="K16" s="11">
        <f t="shared" si="4"/>
        <v>281527</v>
      </c>
    </row>
    <row r="17" spans="1:11" ht="17.25" customHeight="1">
      <c r="A17" s="14" t="s">
        <v>99</v>
      </c>
      <c r="B17" s="13">
        <v>9087</v>
      </c>
      <c r="C17" s="13">
        <v>12856</v>
      </c>
      <c r="D17" s="13">
        <v>11308</v>
      </c>
      <c r="E17" s="13">
        <v>8784</v>
      </c>
      <c r="F17" s="13">
        <v>11556</v>
      </c>
      <c r="G17" s="13">
        <v>19542</v>
      </c>
      <c r="H17" s="13">
        <v>9900</v>
      </c>
      <c r="I17" s="13">
        <v>2103</v>
      </c>
      <c r="J17" s="13">
        <v>4354</v>
      </c>
      <c r="K17" s="11">
        <f t="shared" si="4"/>
        <v>89490</v>
      </c>
    </row>
    <row r="18" spans="1:11" ht="17.25" customHeight="1">
      <c r="A18" s="14" t="s">
        <v>100</v>
      </c>
      <c r="B18" s="13">
        <v>1491</v>
      </c>
      <c r="C18" s="13">
        <v>1623</v>
      </c>
      <c r="D18" s="13">
        <v>1688</v>
      </c>
      <c r="E18" s="13">
        <v>1455</v>
      </c>
      <c r="F18" s="13">
        <v>1583</v>
      </c>
      <c r="G18" s="13">
        <v>2978</v>
      </c>
      <c r="H18" s="13">
        <v>1154</v>
      </c>
      <c r="I18" s="13">
        <v>317</v>
      </c>
      <c r="J18" s="13">
        <v>535</v>
      </c>
      <c r="K18" s="11">
        <f t="shared" si="4"/>
        <v>12824</v>
      </c>
    </row>
    <row r="19" spans="1:11" ht="17.25" customHeight="1">
      <c r="A19" s="14" t="s">
        <v>101</v>
      </c>
      <c r="B19" s="13">
        <v>21415</v>
      </c>
      <c r="C19" s="13">
        <v>28993</v>
      </c>
      <c r="D19" s="13">
        <v>27426</v>
      </c>
      <c r="E19" s="13">
        <v>16549</v>
      </c>
      <c r="F19" s="13">
        <v>22998</v>
      </c>
      <c r="G19" s="13">
        <v>31464</v>
      </c>
      <c r="H19" s="13">
        <v>15381</v>
      </c>
      <c r="I19" s="13">
        <v>4394</v>
      </c>
      <c r="J19" s="13">
        <v>10593</v>
      </c>
      <c r="K19" s="11">
        <f t="shared" si="4"/>
        <v>179213</v>
      </c>
    </row>
    <row r="20" spans="1:11" ht="17.25" customHeight="1">
      <c r="A20" s="16" t="s">
        <v>23</v>
      </c>
      <c r="B20" s="11">
        <f>+B21+B22+B23</f>
        <v>185292</v>
      </c>
      <c r="C20" s="11">
        <f aca="true" t="shared" si="6" ref="C20:J20">+C21+C22+C23</f>
        <v>221135</v>
      </c>
      <c r="D20" s="11">
        <f t="shared" si="6"/>
        <v>251783</v>
      </c>
      <c r="E20" s="11">
        <f t="shared" si="6"/>
        <v>159501</v>
      </c>
      <c r="F20" s="11">
        <f t="shared" si="6"/>
        <v>244482</v>
      </c>
      <c r="G20" s="11">
        <f t="shared" si="6"/>
        <v>450237</v>
      </c>
      <c r="H20" s="11">
        <f t="shared" si="6"/>
        <v>159038</v>
      </c>
      <c r="I20" s="11">
        <f t="shared" si="6"/>
        <v>38776</v>
      </c>
      <c r="J20" s="11">
        <f t="shared" si="6"/>
        <v>90512</v>
      </c>
      <c r="K20" s="11">
        <f t="shared" si="4"/>
        <v>1800756</v>
      </c>
    </row>
    <row r="21" spans="1:12" ht="17.25" customHeight="1">
      <c r="A21" s="12" t="s">
        <v>24</v>
      </c>
      <c r="B21" s="13">
        <v>103143</v>
      </c>
      <c r="C21" s="13">
        <v>134387</v>
      </c>
      <c r="D21" s="13">
        <v>152040</v>
      </c>
      <c r="E21" s="13">
        <v>95382</v>
      </c>
      <c r="F21" s="13">
        <v>144909</v>
      </c>
      <c r="G21" s="13">
        <v>249272</v>
      </c>
      <c r="H21" s="13">
        <v>94004</v>
      </c>
      <c r="I21" s="13">
        <v>24293</v>
      </c>
      <c r="J21" s="13">
        <v>53884</v>
      </c>
      <c r="K21" s="11">
        <f t="shared" si="4"/>
        <v>1051314</v>
      </c>
      <c r="L21" s="52"/>
    </row>
    <row r="22" spans="1:12" ht="17.25" customHeight="1">
      <c r="A22" s="12" t="s">
        <v>25</v>
      </c>
      <c r="B22" s="13">
        <v>73302</v>
      </c>
      <c r="C22" s="13">
        <v>75480</v>
      </c>
      <c r="D22" s="13">
        <v>86693</v>
      </c>
      <c r="E22" s="13">
        <v>57144</v>
      </c>
      <c r="F22" s="13">
        <v>89725</v>
      </c>
      <c r="G22" s="13">
        <v>183845</v>
      </c>
      <c r="H22" s="13">
        <v>57375</v>
      </c>
      <c r="I22" s="13">
        <v>12253</v>
      </c>
      <c r="J22" s="13">
        <v>32195</v>
      </c>
      <c r="K22" s="11">
        <f t="shared" si="4"/>
        <v>668012</v>
      </c>
      <c r="L22" s="52"/>
    </row>
    <row r="23" spans="1:11" ht="17.25" customHeight="1">
      <c r="A23" s="12" t="s">
        <v>26</v>
      </c>
      <c r="B23" s="13">
        <v>8847</v>
      </c>
      <c r="C23" s="13">
        <v>11268</v>
      </c>
      <c r="D23" s="13">
        <v>13050</v>
      </c>
      <c r="E23" s="13">
        <v>6975</v>
      </c>
      <c r="F23" s="13">
        <v>9848</v>
      </c>
      <c r="G23" s="13">
        <v>17120</v>
      </c>
      <c r="H23" s="13">
        <v>7659</v>
      </c>
      <c r="I23" s="13">
        <v>2230</v>
      </c>
      <c r="J23" s="13">
        <v>4433</v>
      </c>
      <c r="K23" s="11">
        <f t="shared" si="4"/>
        <v>81430</v>
      </c>
    </row>
    <row r="24" spans="1:11" ht="17.25" customHeight="1">
      <c r="A24" s="16" t="s">
        <v>27</v>
      </c>
      <c r="B24" s="13">
        <v>52150</v>
      </c>
      <c r="C24" s="13">
        <v>84320</v>
      </c>
      <c r="D24" s="13">
        <v>97797</v>
      </c>
      <c r="E24" s="13">
        <v>59502</v>
      </c>
      <c r="F24" s="13">
        <v>71060</v>
      </c>
      <c r="G24" s="13">
        <v>85998</v>
      </c>
      <c r="H24" s="13">
        <v>43657</v>
      </c>
      <c r="I24" s="13">
        <v>17799</v>
      </c>
      <c r="J24" s="13">
        <v>40812</v>
      </c>
      <c r="K24" s="11">
        <f t="shared" si="4"/>
        <v>553095</v>
      </c>
    </row>
    <row r="25" spans="1:12" ht="17.25" customHeight="1">
      <c r="A25" s="12" t="s">
        <v>28</v>
      </c>
      <c r="B25" s="13">
        <v>33376</v>
      </c>
      <c r="C25" s="13">
        <v>53965</v>
      </c>
      <c r="D25" s="13">
        <v>62590</v>
      </c>
      <c r="E25" s="13">
        <v>38081</v>
      </c>
      <c r="F25" s="13">
        <v>45478</v>
      </c>
      <c r="G25" s="13">
        <v>55039</v>
      </c>
      <c r="H25" s="13">
        <v>27940</v>
      </c>
      <c r="I25" s="13">
        <v>11391</v>
      </c>
      <c r="J25" s="13">
        <v>26120</v>
      </c>
      <c r="K25" s="11">
        <f t="shared" si="4"/>
        <v>353980</v>
      </c>
      <c r="L25" s="52"/>
    </row>
    <row r="26" spans="1:12" ht="17.25" customHeight="1">
      <c r="A26" s="12" t="s">
        <v>29</v>
      </c>
      <c r="B26" s="13">
        <v>18774</v>
      </c>
      <c r="C26" s="13">
        <v>30355</v>
      </c>
      <c r="D26" s="13">
        <v>35207</v>
      </c>
      <c r="E26" s="13">
        <v>21421</v>
      </c>
      <c r="F26" s="13">
        <v>25582</v>
      </c>
      <c r="G26" s="13">
        <v>30959</v>
      </c>
      <c r="H26" s="13">
        <v>15717</v>
      </c>
      <c r="I26" s="13">
        <v>6408</v>
      </c>
      <c r="J26" s="13">
        <v>14692</v>
      </c>
      <c r="K26" s="11">
        <f t="shared" si="4"/>
        <v>199115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6715</v>
      </c>
      <c r="I27" s="11">
        <v>0</v>
      </c>
      <c r="J27" s="11">
        <v>0</v>
      </c>
      <c r="K27" s="11">
        <f t="shared" si="4"/>
        <v>6715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2.40898148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2.6322787400000003</v>
      </c>
      <c r="F29" s="59">
        <f t="shared" si="7"/>
        <v>2.554743</v>
      </c>
      <c r="G29" s="59">
        <f t="shared" si="7"/>
        <v>2.19760992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-0.00471852</v>
      </c>
      <c r="C32" s="61">
        <v>-0.0049</v>
      </c>
      <c r="D32" s="61">
        <v>-0.00462579</v>
      </c>
      <c r="E32" s="61">
        <v>-0.00372126</v>
      </c>
      <c r="F32" s="61">
        <v>-0.004257</v>
      </c>
      <c r="G32" s="61">
        <v>-0.00379008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10835.88</v>
      </c>
      <c r="I35" s="19">
        <v>0</v>
      </c>
      <c r="J35" s="19">
        <v>0</v>
      </c>
      <c r="K35" s="23">
        <f>SUM(B35:J35)</f>
        <v>10835.88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2799.12</v>
      </c>
      <c r="F39" s="23">
        <f t="shared" si="8"/>
        <v>4708</v>
      </c>
      <c r="G39" s="23">
        <f t="shared" si="8"/>
        <v>6437.12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35280.04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3929.04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2799.12</v>
      </c>
      <c r="F43" s="64">
        <f t="shared" si="10"/>
        <v>4708</v>
      </c>
      <c r="G43" s="64">
        <f t="shared" si="10"/>
        <v>6437.12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35280.04</v>
      </c>
    </row>
    <row r="44" spans="1:11" ht="17.25" customHeight="1">
      <c r="A44" s="65" t="s">
        <v>43</v>
      </c>
      <c r="B44" s="66">
        <v>918</v>
      </c>
      <c r="C44" s="66">
        <v>1349</v>
      </c>
      <c r="D44" s="66">
        <v>1227</v>
      </c>
      <c r="E44" s="66">
        <v>654</v>
      </c>
      <c r="F44" s="66">
        <v>1100</v>
      </c>
      <c r="G44" s="66">
        <v>1504</v>
      </c>
      <c r="H44" s="66">
        <v>851</v>
      </c>
      <c r="I44" s="66">
        <v>249</v>
      </c>
      <c r="J44" s="66">
        <v>391</v>
      </c>
      <c r="K44" s="66">
        <f t="shared" si="9"/>
        <v>8243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1449366.52</v>
      </c>
      <c r="C47" s="22">
        <f aca="true" t="shared" si="11" ref="C47:H47">+C48+C56</f>
        <v>2200405.24</v>
      </c>
      <c r="D47" s="22">
        <f t="shared" si="11"/>
        <v>2575878</v>
      </c>
      <c r="E47" s="22">
        <f t="shared" si="11"/>
        <v>1468738.7700000003</v>
      </c>
      <c r="F47" s="22">
        <f t="shared" si="11"/>
        <v>1908544.6799999997</v>
      </c>
      <c r="G47" s="22">
        <f t="shared" si="11"/>
        <v>2684467.83</v>
      </c>
      <c r="H47" s="22">
        <f t="shared" si="11"/>
        <v>1444600.97</v>
      </c>
      <c r="I47" s="22">
        <f>+I48+I56</f>
        <v>561096.29</v>
      </c>
      <c r="J47" s="22">
        <f>+J48+J56</f>
        <v>831225.06</v>
      </c>
      <c r="K47" s="22">
        <f>SUM(B47:J47)</f>
        <v>15124323.360000001</v>
      </c>
    </row>
    <row r="48" spans="1:11" ht="17.25" customHeight="1">
      <c r="A48" s="16" t="s">
        <v>46</v>
      </c>
      <c r="B48" s="23">
        <f>SUM(B49:B55)</f>
        <v>1431905.81</v>
      </c>
      <c r="C48" s="23">
        <f aca="true" t="shared" si="12" ref="C48:H48">SUM(C49:C55)</f>
        <v>2178271.79</v>
      </c>
      <c r="D48" s="23">
        <f t="shared" si="12"/>
        <v>2550476.11</v>
      </c>
      <c r="E48" s="23">
        <f t="shared" si="12"/>
        <v>1447746.4100000001</v>
      </c>
      <c r="F48" s="23">
        <f t="shared" si="12"/>
        <v>1886628.7699999998</v>
      </c>
      <c r="G48" s="23">
        <f t="shared" si="12"/>
        <v>2656653.6</v>
      </c>
      <c r="H48" s="23">
        <f t="shared" si="12"/>
        <v>1425963.1199999999</v>
      </c>
      <c r="I48" s="23">
        <f>SUM(I49:I55)</f>
        <v>561096.29</v>
      </c>
      <c r="J48" s="23">
        <f>SUM(J49:J55)</f>
        <v>818049.75</v>
      </c>
      <c r="K48" s="23">
        <f aca="true" t="shared" si="13" ref="K48:K56">SUM(B48:J48)</f>
        <v>14956791.649999999</v>
      </c>
    </row>
    <row r="49" spans="1:11" ht="17.25" customHeight="1">
      <c r="A49" s="34" t="s">
        <v>47</v>
      </c>
      <c r="B49" s="23">
        <f aca="true" t="shared" si="14" ref="B49:H49">ROUND(B30*B7,2)</f>
        <v>1430773.78</v>
      </c>
      <c r="C49" s="23">
        <f t="shared" si="14"/>
        <v>2171544.71</v>
      </c>
      <c r="D49" s="23">
        <f t="shared" si="14"/>
        <v>2549028.8</v>
      </c>
      <c r="E49" s="23">
        <f t="shared" si="14"/>
        <v>1446990.02</v>
      </c>
      <c r="F49" s="23">
        <f t="shared" si="14"/>
        <v>1885056.64</v>
      </c>
      <c r="G49" s="23">
        <f t="shared" si="14"/>
        <v>2654787.14</v>
      </c>
      <c r="H49" s="23">
        <f t="shared" si="14"/>
        <v>1414061.89</v>
      </c>
      <c r="I49" s="23">
        <f>ROUND(I30*I7,2)</f>
        <v>560889.55</v>
      </c>
      <c r="J49" s="23">
        <f>ROUND(J30*J7,2)</f>
        <v>816834.3</v>
      </c>
      <c r="K49" s="23">
        <f t="shared" si="13"/>
        <v>14929966.830000004</v>
      </c>
    </row>
    <row r="50" spans="1:11" ht="17.25" customHeight="1">
      <c r="A50" s="34" t="s">
        <v>48</v>
      </c>
      <c r="B50" s="19">
        <v>0</v>
      </c>
      <c r="C50" s="23">
        <f>ROUND(C31*C7,2)</f>
        <v>4826.88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4826.88</v>
      </c>
    </row>
    <row r="51" spans="1:11" ht="17.25" customHeight="1">
      <c r="A51" s="67" t="s">
        <v>109</v>
      </c>
      <c r="B51" s="68">
        <f>ROUND(B32*B7,2)</f>
        <v>-2797.01</v>
      </c>
      <c r="C51" s="68">
        <f>ROUND(C32*C7,2)</f>
        <v>-3873.52</v>
      </c>
      <c r="D51" s="68">
        <f aca="true" t="shared" si="15" ref="D51:J51">ROUND(D32*D7,2)</f>
        <v>-3804.25</v>
      </c>
      <c r="E51" s="68">
        <f t="shared" si="15"/>
        <v>-2042.73</v>
      </c>
      <c r="F51" s="68">
        <f t="shared" si="15"/>
        <v>-3135.87</v>
      </c>
      <c r="G51" s="68">
        <f t="shared" si="15"/>
        <v>-4570.66</v>
      </c>
      <c r="H51" s="68">
        <f t="shared" si="15"/>
        <v>-2576.93</v>
      </c>
      <c r="I51" s="68">
        <f t="shared" si="15"/>
        <v>-858.98</v>
      </c>
      <c r="J51" s="68">
        <f t="shared" si="15"/>
        <v>-458.03</v>
      </c>
      <c r="K51" s="68">
        <f>SUM(B51:J51)</f>
        <v>-24117.98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10835.88</v>
      </c>
      <c r="I53" s="31">
        <f>+I35</f>
        <v>0</v>
      </c>
      <c r="J53" s="31">
        <f>+J35</f>
        <v>0</v>
      </c>
      <c r="K53" s="23">
        <f t="shared" si="13"/>
        <v>10835.88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2799.12</v>
      </c>
      <c r="F55" s="36">
        <v>4708</v>
      </c>
      <c r="G55" s="36">
        <v>6437.12</v>
      </c>
      <c r="H55" s="36">
        <v>3642.28</v>
      </c>
      <c r="I55" s="36">
        <v>1065.72</v>
      </c>
      <c r="J55" s="19">
        <v>1673.48</v>
      </c>
      <c r="K55" s="23">
        <f t="shared" si="13"/>
        <v>35280.04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18637.85</v>
      </c>
      <c r="I56" s="19">
        <v>0</v>
      </c>
      <c r="J56" s="36">
        <v>13175.31</v>
      </c>
      <c r="K56" s="36">
        <f t="shared" si="13"/>
        <v>167531.71000000002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-352978.2</v>
      </c>
      <c r="C60" s="35">
        <f t="shared" si="16"/>
        <v>-121630.57</v>
      </c>
      <c r="D60" s="35">
        <f t="shared" si="16"/>
        <v>-152777.08999999997</v>
      </c>
      <c r="E60" s="35">
        <f t="shared" si="16"/>
        <v>-469433.65</v>
      </c>
      <c r="F60" s="35">
        <f t="shared" si="16"/>
        <v>-499343.95</v>
      </c>
      <c r="G60" s="35">
        <f t="shared" si="16"/>
        <v>-509711.97000000003</v>
      </c>
      <c r="H60" s="35">
        <f t="shared" si="16"/>
        <v>-171688.45</v>
      </c>
      <c r="I60" s="35">
        <f t="shared" si="16"/>
        <v>36199.3</v>
      </c>
      <c r="J60" s="35">
        <f t="shared" si="16"/>
        <v>-75694.46</v>
      </c>
      <c r="K60" s="35">
        <f>SUM(B60:J60)</f>
        <v>-2317059.0400000005</v>
      </c>
    </row>
    <row r="61" spans="1:11" ht="18.75" customHeight="1">
      <c r="A61" s="16" t="s">
        <v>78</v>
      </c>
      <c r="B61" s="35">
        <f aca="true" t="shared" si="17" ref="B61:J61">B62+B63+B64+B65+B66+B67</f>
        <v>-454787.81</v>
      </c>
      <c r="C61" s="35">
        <f t="shared" si="17"/>
        <v>-262640.81</v>
      </c>
      <c r="D61" s="35">
        <f t="shared" si="17"/>
        <v>-310307.87</v>
      </c>
      <c r="E61" s="35">
        <f t="shared" si="17"/>
        <v>-443678.83</v>
      </c>
      <c r="F61" s="35">
        <f t="shared" si="17"/>
        <v>-494081.84</v>
      </c>
      <c r="G61" s="35">
        <f t="shared" si="17"/>
        <v>-491488.92000000004</v>
      </c>
      <c r="H61" s="35">
        <f t="shared" si="17"/>
        <v>-213426.5</v>
      </c>
      <c r="I61" s="35">
        <f t="shared" si="17"/>
        <v>-40218.5</v>
      </c>
      <c r="J61" s="35">
        <f t="shared" si="17"/>
        <v>-75911.5</v>
      </c>
      <c r="K61" s="35">
        <f aca="true" t="shared" si="18" ref="K61:K94">SUM(B61:J61)</f>
        <v>-2786542.58</v>
      </c>
    </row>
    <row r="62" spans="1:11" ht="18.75" customHeight="1">
      <c r="A62" s="12" t="s">
        <v>79</v>
      </c>
      <c r="B62" s="35">
        <f>-ROUND(B9*$D$3,2)</f>
        <v>-176879.5</v>
      </c>
      <c r="C62" s="35">
        <f aca="true" t="shared" si="19" ref="C62:J62">-ROUND(C9*$D$3,2)</f>
        <v>-255454.5</v>
      </c>
      <c r="D62" s="35">
        <f t="shared" si="19"/>
        <v>-228928</v>
      </c>
      <c r="E62" s="35">
        <f t="shared" si="19"/>
        <v>-164689</v>
      </c>
      <c r="F62" s="35">
        <f t="shared" si="19"/>
        <v>-191674</v>
      </c>
      <c r="G62" s="35">
        <f t="shared" si="19"/>
        <v>-238451.5</v>
      </c>
      <c r="H62" s="35">
        <f t="shared" si="19"/>
        <v>-213405.5</v>
      </c>
      <c r="I62" s="35">
        <f t="shared" si="19"/>
        <v>-40218.5</v>
      </c>
      <c r="J62" s="35">
        <f t="shared" si="19"/>
        <v>-75911.5</v>
      </c>
      <c r="K62" s="35">
        <f t="shared" si="18"/>
        <v>-1585612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-2114</v>
      </c>
      <c r="C64" s="35">
        <v>-161</v>
      </c>
      <c r="D64" s="35">
        <v>-609</v>
      </c>
      <c r="E64" s="35">
        <v>-2194.5</v>
      </c>
      <c r="F64" s="35">
        <v>-1620.5</v>
      </c>
      <c r="G64" s="35">
        <v>-1120</v>
      </c>
      <c r="H64" s="35">
        <v>-3.5</v>
      </c>
      <c r="I64" s="19">
        <v>0</v>
      </c>
      <c r="J64" s="19">
        <v>0</v>
      </c>
      <c r="K64" s="35">
        <f t="shared" si="18"/>
        <v>-7822.5</v>
      </c>
    </row>
    <row r="65" spans="1:11" ht="18.75" customHeight="1">
      <c r="A65" s="12" t="s">
        <v>110</v>
      </c>
      <c r="B65" s="35">
        <v>-6727</v>
      </c>
      <c r="C65" s="35">
        <v>-1242.5</v>
      </c>
      <c r="D65" s="35">
        <v>-2180.5</v>
      </c>
      <c r="E65" s="35">
        <v>-4567.5</v>
      </c>
      <c r="F65" s="35">
        <v>-1813</v>
      </c>
      <c r="G65" s="35">
        <v>-2033.5</v>
      </c>
      <c r="H65" s="19">
        <v>0</v>
      </c>
      <c r="I65" s="19">
        <v>0</v>
      </c>
      <c r="J65" s="19">
        <v>0</v>
      </c>
      <c r="K65" s="35">
        <f t="shared" si="18"/>
        <v>-18564</v>
      </c>
    </row>
    <row r="66" spans="1:11" ht="18.75" customHeight="1">
      <c r="A66" s="12" t="s">
        <v>56</v>
      </c>
      <c r="B66" s="35">
        <v>-269022.31</v>
      </c>
      <c r="C66" s="35">
        <v>-5782.81</v>
      </c>
      <c r="D66" s="35">
        <v>-78590.37</v>
      </c>
      <c r="E66" s="35">
        <v>-272227.83</v>
      </c>
      <c r="F66" s="35">
        <v>-298974.34</v>
      </c>
      <c r="G66" s="35">
        <v>-249883.92</v>
      </c>
      <c r="H66" s="35">
        <v>-17.5</v>
      </c>
      <c r="I66" s="19">
        <v>0</v>
      </c>
      <c r="J66" s="19">
        <v>0</v>
      </c>
      <c r="K66" s="35">
        <f t="shared" si="18"/>
        <v>-1174499.08</v>
      </c>
    </row>
    <row r="67" spans="1:11" ht="18.75" customHeight="1">
      <c r="A67" s="12" t="s">
        <v>57</v>
      </c>
      <c r="B67" s="35">
        <v>-45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-4347.0599999999995</v>
      </c>
      <c r="C68" s="35">
        <f t="shared" si="20"/>
        <v>-19996.140000000003</v>
      </c>
      <c r="D68" s="35">
        <f t="shared" si="20"/>
        <v>-20261.29</v>
      </c>
      <c r="E68" s="35">
        <f t="shared" si="20"/>
        <v>-25754.82</v>
      </c>
      <c r="F68" s="35">
        <f t="shared" si="20"/>
        <v>-8420.26</v>
      </c>
      <c r="G68" s="35">
        <f t="shared" si="20"/>
        <v>-25767.99</v>
      </c>
      <c r="H68" s="35">
        <f t="shared" si="20"/>
        <v>-13370.94</v>
      </c>
      <c r="I68" s="35">
        <f t="shared" si="20"/>
        <v>-43725.72</v>
      </c>
      <c r="J68" s="35">
        <f t="shared" si="20"/>
        <v>-25191.010000000002</v>
      </c>
      <c r="K68" s="35">
        <f t="shared" si="18"/>
        <v>-186835.23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9120.68</v>
      </c>
      <c r="C91" s="35">
        <v>-295.32</v>
      </c>
      <c r="D91" s="35">
        <v>-693.36</v>
      </c>
      <c r="E91" s="35">
        <v>-603.48</v>
      </c>
      <c r="F91" s="35">
        <v>9771.24</v>
      </c>
      <c r="G91" s="35">
        <v>1391</v>
      </c>
      <c r="H91" s="35">
        <v>-81.32</v>
      </c>
      <c r="I91" s="35">
        <v>0</v>
      </c>
      <c r="J91" s="35">
        <v>-680.52</v>
      </c>
      <c r="K91" s="35">
        <f t="shared" si="18"/>
        <v>17928.920000000002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-12190.53</v>
      </c>
      <c r="F92" s="19">
        <v>0</v>
      </c>
      <c r="G92" s="19">
        <v>0</v>
      </c>
      <c r="H92" s="19">
        <v>0</v>
      </c>
      <c r="I92" s="48">
        <v>-7069.81</v>
      </c>
      <c r="J92" s="48">
        <v>-14878.93</v>
      </c>
      <c r="K92" s="48">
        <f t="shared" si="18"/>
        <v>-34139.270000000004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106156.67</v>
      </c>
      <c r="C94" s="35">
        <v>161006.38</v>
      </c>
      <c r="D94" s="35">
        <v>177792.07</v>
      </c>
      <c r="E94" s="19">
        <v>0</v>
      </c>
      <c r="F94" s="35">
        <v>3158.15</v>
      </c>
      <c r="G94" s="35">
        <v>7544.94</v>
      </c>
      <c r="H94" s="35">
        <v>55108.99</v>
      </c>
      <c r="I94" s="35">
        <v>120143.52</v>
      </c>
      <c r="J94" s="35">
        <v>25408.05</v>
      </c>
      <c r="K94" s="35">
        <f t="shared" si="18"/>
        <v>656318.77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1096388.3199999998</v>
      </c>
      <c r="C97" s="24">
        <f t="shared" si="21"/>
        <v>2078774.6700000002</v>
      </c>
      <c r="D97" s="24">
        <f t="shared" si="21"/>
        <v>2423100.9099999997</v>
      </c>
      <c r="E97" s="24">
        <f t="shared" si="21"/>
        <v>999305.1200000001</v>
      </c>
      <c r="F97" s="24">
        <f t="shared" si="21"/>
        <v>1409200.7299999995</v>
      </c>
      <c r="G97" s="24">
        <f t="shared" si="21"/>
        <v>2174755.86</v>
      </c>
      <c r="H97" s="24">
        <f t="shared" si="21"/>
        <v>1272912.52</v>
      </c>
      <c r="I97" s="24">
        <f>+I98+I99</f>
        <v>597295.5900000001</v>
      </c>
      <c r="J97" s="24">
        <f>+J98+J99</f>
        <v>755530.6000000001</v>
      </c>
      <c r="K97" s="48">
        <f>SUM(B97:J97)</f>
        <v>12807264.319999998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1078927.6099999999</v>
      </c>
      <c r="C98" s="24">
        <f t="shared" si="22"/>
        <v>2056641.2200000002</v>
      </c>
      <c r="D98" s="24">
        <f t="shared" si="22"/>
        <v>2397699.0199999996</v>
      </c>
      <c r="E98" s="24">
        <f t="shared" si="22"/>
        <v>978312.7600000001</v>
      </c>
      <c r="F98" s="24">
        <f t="shared" si="22"/>
        <v>1387284.8199999996</v>
      </c>
      <c r="G98" s="24">
        <f t="shared" si="22"/>
        <v>2146941.63</v>
      </c>
      <c r="H98" s="24">
        <f t="shared" si="22"/>
        <v>1254274.67</v>
      </c>
      <c r="I98" s="24">
        <f t="shared" si="22"/>
        <v>597295.5900000001</v>
      </c>
      <c r="J98" s="24">
        <f t="shared" si="22"/>
        <v>742355.29</v>
      </c>
      <c r="K98" s="48">
        <f>SUM(B98:J98)</f>
        <v>12639732.61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18637.85</v>
      </c>
      <c r="I99" s="19">
        <f t="shared" si="23"/>
        <v>0</v>
      </c>
      <c r="J99" s="24">
        <f t="shared" si="23"/>
        <v>13175.31</v>
      </c>
      <c r="K99" s="48">
        <f>SUM(B99:J99)</f>
        <v>167531.71000000002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12807264.299999999</v>
      </c>
      <c r="L105" s="54"/>
    </row>
    <row r="106" spans="1:11" ht="18.75" customHeight="1">
      <c r="A106" s="26" t="s">
        <v>74</v>
      </c>
      <c r="B106" s="27">
        <v>152641.39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152641.39</v>
      </c>
    </row>
    <row r="107" spans="1:11" ht="18.75" customHeight="1">
      <c r="A107" s="26" t="s">
        <v>75</v>
      </c>
      <c r="B107" s="27">
        <v>943746.93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943746.93</v>
      </c>
    </row>
    <row r="108" spans="1:11" ht="18.75" customHeight="1">
      <c r="A108" s="26" t="s">
        <v>76</v>
      </c>
      <c r="B108" s="40">
        <v>0</v>
      </c>
      <c r="C108" s="27">
        <f>+C97</f>
        <v>2078774.6700000002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2078774.6700000002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2423100.9099999997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2423100.9099999997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999305.1200000001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999305.1200000001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298724.18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298724.18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565919.97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565919.97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544556.59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544556.59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636052.38</v>
      </c>
      <c r="H114" s="40">
        <v>0</v>
      </c>
      <c r="I114" s="40">
        <v>0</v>
      </c>
      <c r="J114" s="40">
        <v>0</v>
      </c>
      <c r="K114" s="41">
        <f t="shared" si="24"/>
        <v>636052.38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51531.01</v>
      </c>
      <c r="H115" s="40">
        <v>0</v>
      </c>
      <c r="I115" s="40">
        <v>0</v>
      </c>
      <c r="J115" s="40">
        <v>0</v>
      </c>
      <c r="K115" s="41">
        <f t="shared" si="24"/>
        <v>51531.01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334661.51</v>
      </c>
      <c r="H116" s="40">
        <v>0</v>
      </c>
      <c r="I116" s="40">
        <v>0</v>
      </c>
      <c r="J116" s="40">
        <v>0</v>
      </c>
      <c r="K116" s="41">
        <f t="shared" si="24"/>
        <v>334661.51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330118.69</v>
      </c>
      <c r="H117" s="40">
        <v>0</v>
      </c>
      <c r="I117" s="40">
        <v>0</v>
      </c>
      <c r="J117" s="40">
        <v>0</v>
      </c>
      <c r="K117" s="41">
        <f t="shared" si="24"/>
        <v>330118.69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822392.25</v>
      </c>
      <c r="H118" s="40">
        <v>0</v>
      </c>
      <c r="I118" s="40">
        <v>0</v>
      </c>
      <c r="J118" s="40">
        <v>0</v>
      </c>
      <c r="K118" s="41">
        <f t="shared" si="24"/>
        <v>822392.25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471286.34</v>
      </c>
      <c r="I119" s="40">
        <v>0</v>
      </c>
      <c r="J119" s="40">
        <v>0</v>
      </c>
      <c r="K119" s="41">
        <f t="shared" si="24"/>
        <v>471286.34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801626.17</v>
      </c>
      <c r="I120" s="40">
        <v>0</v>
      </c>
      <c r="J120" s="40">
        <v>0</v>
      </c>
      <c r="K120" s="41">
        <f t="shared" si="24"/>
        <v>801626.17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597295.59</v>
      </c>
      <c r="J121" s="40">
        <v>0</v>
      </c>
      <c r="K121" s="41">
        <f t="shared" si="24"/>
        <v>597295.59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755530.6</v>
      </c>
      <c r="K122" s="44">
        <f t="shared" si="24"/>
        <v>755530.6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128</v>
      </c>
    </row>
    <row r="125" ht="18.75" customHeight="1">
      <c r="A125" s="39" t="s">
        <v>127</v>
      </c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2015-04-06T20:17:24Z</dcterms:modified>
  <cp:category/>
  <cp:version/>
  <cp:contentType/>
  <cp:contentStatus/>
</cp:coreProperties>
</file>