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<sst xmlns="http://schemas.openxmlformats.org/spreadsheetml/2006/main" count="126" uniqueCount="126">
  <si>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</si>
  <si>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</si>
  <si>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</si>
  <si>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</si>
  <si>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</si>
  <si>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</si>
  <si>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</si>
  <si>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</si>
  <si>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</si>
  <si>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</si>
  <si>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</si>
  <si>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</si>
  <si>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</si>
  <si>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</si>
  <si>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</si>
  <si>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</si>
  <si>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</si>
  <si>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</si>
  <si>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</si>
  <si>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</si>
  <si>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</si>
  <si>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</si>
  <si>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</si>
  <si>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</si>
  <si>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</si>
  <si>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</si>
  <si>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</si>
  <si>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</si>
  <si>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</si>
  <si>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</si>
  <si>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</si>
  <si>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</si>
  <si>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</si>
  <si>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</si>
  <si>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</si>
  <si>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</si>
  <si>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</si>
  <si>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</si>
  <si>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</si>
  <si>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</si>
  <si>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</si>
  <si>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</si>
  <si>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</si>
  <si>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</si>
  <si>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</si>
  <si>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</si>
  <si>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</si>
  <si>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</si>
  <si>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</si>
  <si>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</si>
  <si>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</si>
  <si>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</si>
  <si>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</si>
  <si>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</si>
  <si>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</si>
  <si>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</si>
  <si>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</si>
  <si>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</si>
  <si>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</si>
  <si>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</si>
  <si>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</si>
  <si>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</si>
  <si>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</si>
  <si>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</si>
  <si>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</si>
  <si>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</si>
  <si>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</si>
  <si>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</si>
  <si>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</si>
  <si>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</si>
  <si>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</si>
  <si>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</si>
  <si>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</si>
  <si>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</si>
  <si>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</si>
  <si>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</si>
  <si>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</si>
  <si>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</si>
  <si>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</si>
  <si>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</si>
  <si>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</si>
  <si>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</si>
  <si>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</si>
  <si>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</si>
  <si>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</si>
  <si>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</si>
  <si>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</si>
  <si>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</si>
  <si>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</si>
  <si>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</si>
  <si>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</si>
  <si>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</si>
  <si>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</si>
  <si>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</si>
  <si>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</si>
  <si>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</si>
  <si>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</si>
  <si>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</si>
  <si>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</si>
  <si>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</si>
  <si>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</si>
  <si>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</si>
  <si>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</si>
  <si>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</si>
  <si>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</si>
  <si>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</si>
  <si>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</si>
  <si>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</si>
  <si>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</si>
  <si>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</si>
  <si>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</si>
  <si>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</si>
  <si>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</si>
  <si>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</si>
  <si>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</si>
  <si>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</si>
  <si>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</si>
  <si>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</si>
  <si>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</si>
  <si>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</si>
  <si>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</si>
  <si>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</si>
  <si>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</si>
  <si>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</si>
  <si>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</si>
  <si>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29/03/15 - VENCIMENTO 06/04/15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</si>
</sst>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170374</v>
      </c>
      <c r="C7" s="9">
        <f t="shared" si="0"/>
        <v>229472</v>
      </c>
      <c r="D7" s="9">
        <f t="shared" si="0"/>
        <v>254515</v>
      </c>
      <c r="E7" s="9">
        <f t="shared" si="0"/>
        <v>136960</v>
      </c>
      <c r="F7" s="9">
        <f t="shared" si="0"/>
        <v>235867</v>
      </c>
      <c r="G7" s="9">
        <f t="shared" si="0"/>
        <v>367790</v>
      </c>
      <c r="H7" s="9">
        <f t="shared" si="0"/>
        <v>133308</v>
      </c>
      <c r="I7" s="9">
        <f t="shared" si="0"/>
        <v>26701</v>
      </c>
      <c r="J7" s="9">
        <f t="shared" si="0"/>
        <v>102539</v>
      </c>
      <c r="K7" s="9">
        <f t="shared" si="0"/>
        <v>1657526</v>
      </c>
      <c r="L7" s="52"/>
    </row>
    <row r="8" spans="1:11" ht="17.25" customHeight="1">
      <c r="A8" s="10" t="s">
        <v>103</v>
      </c>
      <c r="B8" s="11">
        <f>B9+B12+B16</f>
        <v>96749</v>
      </c>
      <c r="C8" s="11">
        <f aca="true" t="shared" si="1" ref="C8:J8">C9+C12+C16</f>
        <v>136462</v>
      </c>
      <c r="D8" s="11">
        <f t="shared" si="1"/>
        <v>141443</v>
      </c>
      <c r="E8" s="11">
        <f t="shared" si="1"/>
        <v>80174</v>
      </c>
      <c r="F8" s="11">
        <f t="shared" si="1"/>
        <v>126825</v>
      </c>
      <c r="G8" s="11">
        <f t="shared" si="1"/>
        <v>193442</v>
      </c>
      <c r="H8" s="11">
        <f t="shared" si="1"/>
        <v>81626</v>
      </c>
      <c r="I8" s="11">
        <f t="shared" si="1"/>
        <v>13561</v>
      </c>
      <c r="J8" s="11">
        <f t="shared" si="1"/>
        <v>57210</v>
      </c>
      <c r="K8" s="11">
        <f>SUM(B8:J8)</f>
        <v>927492</v>
      </c>
    </row>
    <row r="9" spans="1:11" ht="17.25" customHeight="1">
      <c r="A9" s="15" t="s">
        <v>17</v>
      </c>
      <c r="B9" s="13">
        <f>+B10+B11</f>
        <v>19865</v>
      </c>
      <c r="C9" s="13">
        <f aca="true" t="shared" si="2" ref="C9:J9">+C10+C11</f>
        <v>31078</v>
      </c>
      <c r="D9" s="13">
        <f t="shared" si="2"/>
        <v>29818</v>
      </c>
      <c r="E9" s="13">
        <f t="shared" si="2"/>
        <v>17070</v>
      </c>
      <c r="F9" s="13">
        <f t="shared" si="2"/>
        <v>24363</v>
      </c>
      <c r="G9" s="13">
        <f t="shared" si="2"/>
        <v>27262</v>
      </c>
      <c r="H9" s="13">
        <f t="shared" si="2"/>
        <v>17900</v>
      </c>
      <c r="I9" s="13">
        <f t="shared" si="2"/>
        <v>3505</v>
      </c>
      <c r="J9" s="13">
        <f t="shared" si="2"/>
        <v>11049</v>
      </c>
      <c r="K9" s="11">
        <f>SUM(B9:J9)</f>
        <v>181910</v>
      </c>
    </row>
    <row r="10" spans="1:11" ht="17.25" customHeight="1">
      <c r="A10" s="29" t="s">
        <v>18</v>
      </c>
      <c r="B10" s="13">
        <v>19865</v>
      </c>
      <c r="C10" s="13">
        <v>31078</v>
      </c>
      <c r="D10" s="13">
        <v>29818</v>
      </c>
      <c r="E10" s="13">
        <v>17070</v>
      </c>
      <c r="F10" s="13">
        <v>24363</v>
      </c>
      <c r="G10" s="13">
        <v>27262</v>
      </c>
      <c r="H10" s="13">
        <v>17900</v>
      </c>
      <c r="I10" s="13">
        <v>3505</v>
      </c>
      <c r="J10" s="13">
        <v>11049</v>
      </c>
      <c r="K10" s="11">
        <f>SUM(B10:J10)</f>
        <v>181910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69109</v>
      </c>
      <c r="C12" s="17">
        <f t="shared" si="3"/>
        <v>94905</v>
      </c>
      <c r="D12" s="17">
        <f t="shared" si="3"/>
        <v>102090</v>
      </c>
      <c r="E12" s="17">
        <f t="shared" si="3"/>
        <v>57398</v>
      </c>
      <c r="F12" s="17">
        <f t="shared" si="3"/>
        <v>92905</v>
      </c>
      <c r="G12" s="17">
        <f t="shared" si="3"/>
        <v>152583</v>
      </c>
      <c r="H12" s="17">
        <f t="shared" si="3"/>
        <v>58479</v>
      </c>
      <c r="I12" s="17">
        <f t="shared" si="3"/>
        <v>9031</v>
      </c>
      <c r="J12" s="17">
        <f t="shared" si="3"/>
        <v>42218</v>
      </c>
      <c r="K12" s="11">
        <f aca="true" t="shared" si="4" ref="K12:K27">SUM(B12:J12)</f>
        <v>678718</v>
      </c>
    </row>
    <row r="13" spans="1:13" ht="17.25" customHeight="1">
      <c r="A13" s="14" t="s">
        <v>20</v>
      </c>
      <c r="B13" s="13">
        <v>33999</v>
      </c>
      <c r="C13" s="13">
        <v>50048</v>
      </c>
      <c r="D13" s="13">
        <v>53299</v>
      </c>
      <c r="E13" s="13">
        <v>30065</v>
      </c>
      <c r="F13" s="13">
        <v>46539</v>
      </c>
      <c r="G13" s="13">
        <v>71219</v>
      </c>
      <c r="H13" s="13">
        <v>26755</v>
      </c>
      <c r="I13" s="13">
        <v>5120</v>
      </c>
      <c r="J13" s="13">
        <v>22317</v>
      </c>
      <c r="K13" s="11">
        <f t="shared" si="4"/>
        <v>339361</v>
      </c>
      <c r="L13" s="52"/>
      <c r="M13" s="53"/>
    </row>
    <row r="14" spans="1:12" ht="17.25" customHeight="1">
      <c r="A14" s="14" t="s">
        <v>21</v>
      </c>
      <c r="B14" s="13">
        <v>32239</v>
      </c>
      <c r="C14" s="13">
        <v>40664</v>
      </c>
      <c r="D14" s="13">
        <v>44772</v>
      </c>
      <c r="E14" s="13">
        <v>24965</v>
      </c>
      <c r="F14" s="13">
        <v>42962</v>
      </c>
      <c r="G14" s="13">
        <v>76863</v>
      </c>
      <c r="H14" s="13">
        <v>28909</v>
      </c>
      <c r="I14" s="13">
        <v>3512</v>
      </c>
      <c r="J14" s="13">
        <v>18357</v>
      </c>
      <c r="K14" s="11">
        <f t="shared" si="4"/>
        <v>313243</v>
      </c>
      <c r="L14" s="52"/>
    </row>
    <row r="15" spans="1:11" ht="17.25" customHeight="1">
      <c r="A15" s="14" t="s">
        <v>22</v>
      </c>
      <c r="B15" s="13">
        <v>2871</v>
      </c>
      <c r="C15" s="13">
        <v>4193</v>
      </c>
      <c r="D15" s="13">
        <v>4019</v>
      </c>
      <c r="E15" s="13">
        <v>2368</v>
      </c>
      <c r="F15" s="13">
        <v>3404</v>
      </c>
      <c r="G15" s="13">
        <v>4501</v>
      </c>
      <c r="H15" s="13">
        <v>2815</v>
      </c>
      <c r="I15" s="13">
        <v>399</v>
      </c>
      <c r="J15" s="13">
        <v>1544</v>
      </c>
      <c r="K15" s="11">
        <f t="shared" si="4"/>
        <v>26114</v>
      </c>
    </row>
    <row r="16" spans="1:11" ht="17.25" customHeight="1">
      <c r="A16" s="15" t="s">
        <v>99</v>
      </c>
      <c r="B16" s="13">
        <f>B17+B18+B19</f>
        <v>7775</v>
      </c>
      <c r="C16" s="13">
        <f aca="true" t="shared" si="5" ref="C16:J16">C17+C18+C19</f>
        <v>10479</v>
      </c>
      <c r="D16" s="13">
        <f t="shared" si="5"/>
        <v>9535</v>
      </c>
      <c r="E16" s="13">
        <f t="shared" si="5"/>
        <v>5706</v>
      </c>
      <c r="F16" s="13">
        <f t="shared" si="5"/>
        <v>9557</v>
      </c>
      <c r="G16" s="13">
        <f t="shared" si="5"/>
        <v>13597</v>
      </c>
      <c r="H16" s="13">
        <f t="shared" si="5"/>
        <v>5247</v>
      </c>
      <c r="I16" s="13">
        <f t="shared" si="5"/>
        <v>1025</v>
      </c>
      <c r="J16" s="13">
        <f t="shared" si="5"/>
        <v>3943</v>
      </c>
      <c r="K16" s="11">
        <f t="shared" si="4"/>
        <v>66864</v>
      </c>
    </row>
    <row r="17" spans="1:11" ht="17.25" customHeight="1">
      <c r="A17" s="14" t="s">
        <v>100</v>
      </c>
      <c r="B17" s="13">
        <v>3043</v>
      </c>
      <c r="C17" s="13">
        <v>4048</v>
      </c>
      <c r="D17" s="13">
        <v>4001</v>
      </c>
      <c r="E17" s="13">
        <v>2504</v>
      </c>
      <c r="F17" s="13">
        <v>3987</v>
      </c>
      <c r="G17" s="13">
        <v>5922</v>
      </c>
      <c r="H17" s="13">
        <v>2476</v>
      </c>
      <c r="I17" s="13">
        <v>472</v>
      </c>
      <c r="J17" s="13">
        <v>1609</v>
      </c>
      <c r="K17" s="11">
        <f t="shared" si="4"/>
        <v>28062</v>
      </c>
    </row>
    <row r="18" spans="1:11" ht="17.25" customHeight="1">
      <c r="A18" s="14" t="s">
        <v>101</v>
      </c>
      <c r="B18" s="13">
        <v>496</v>
      </c>
      <c r="C18" s="13">
        <v>573</v>
      </c>
      <c r="D18" s="13">
        <v>538</v>
      </c>
      <c r="E18" s="13">
        <v>385</v>
      </c>
      <c r="F18" s="13">
        <v>594</v>
      </c>
      <c r="G18" s="13">
        <v>1257</v>
      </c>
      <c r="H18" s="13">
        <v>309</v>
      </c>
      <c r="I18" s="13">
        <v>52</v>
      </c>
      <c r="J18" s="13">
        <v>193</v>
      </c>
      <c r="K18" s="11">
        <f t="shared" si="4"/>
        <v>4397</v>
      </c>
    </row>
    <row r="19" spans="1:11" ht="17.25" customHeight="1">
      <c r="A19" s="14" t="s">
        <v>102</v>
      </c>
      <c r="B19" s="13">
        <v>4236</v>
      </c>
      <c r="C19" s="13">
        <v>5858</v>
      </c>
      <c r="D19" s="13">
        <v>4996</v>
      </c>
      <c r="E19" s="13">
        <v>2817</v>
      </c>
      <c r="F19" s="13">
        <v>4976</v>
      </c>
      <c r="G19" s="13">
        <v>6418</v>
      </c>
      <c r="H19" s="13">
        <v>2462</v>
      </c>
      <c r="I19" s="13">
        <v>501</v>
      </c>
      <c r="J19" s="13">
        <v>2141</v>
      </c>
      <c r="K19" s="11">
        <f t="shared" si="4"/>
        <v>34405</v>
      </c>
    </row>
    <row r="20" spans="1:11" ht="17.25" customHeight="1">
      <c r="A20" s="16" t="s">
        <v>23</v>
      </c>
      <c r="B20" s="11">
        <f>+B21+B22+B23</f>
        <v>54719</v>
      </c>
      <c r="C20" s="11">
        <f aca="true" t="shared" si="6" ref="C20:J20">+C21+C22+C23</f>
        <v>64361</v>
      </c>
      <c r="D20" s="11">
        <f t="shared" si="6"/>
        <v>78208</v>
      </c>
      <c r="E20" s="11">
        <f t="shared" si="6"/>
        <v>38919</v>
      </c>
      <c r="F20" s="11">
        <f t="shared" si="6"/>
        <v>83512</v>
      </c>
      <c r="G20" s="11">
        <f t="shared" si="6"/>
        <v>145814</v>
      </c>
      <c r="H20" s="11">
        <f t="shared" si="6"/>
        <v>39722</v>
      </c>
      <c r="I20" s="11">
        <f t="shared" si="6"/>
        <v>8101</v>
      </c>
      <c r="J20" s="11">
        <f t="shared" si="6"/>
        <v>29143</v>
      </c>
      <c r="K20" s="11">
        <f t="shared" si="4"/>
        <v>542499</v>
      </c>
    </row>
    <row r="21" spans="1:12" ht="17.25" customHeight="1">
      <c r="A21" s="12" t="s">
        <v>24</v>
      </c>
      <c r="B21" s="13">
        <v>32288</v>
      </c>
      <c r="C21" s="13">
        <v>41596</v>
      </c>
      <c r="D21" s="13">
        <v>49545</v>
      </c>
      <c r="E21" s="13">
        <v>24744</v>
      </c>
      <c r="F21" s="13">
        <v>49716</v>
      </c>
      <c r="G21" s="13">
        <v>78280</v>
      </c>
      <c r="H21" s="13">
        <v>23749</v>
      </c>
      <c r="I21" s="13">
        <v>5553</v>
      </c>
      <c r="J21" s="13">
        <v>17948</v>
      </c>
      <c r="K21" s="11">
        <f t="shared" si="4"/>
        <v>323419</v>
      </c>
      <c r="L21" s="52"/>
    </row>
    <row r="22" spans="1:12" ht="17.25" customHeight="1">
      <c r="A22" s="12" t="s">
        <v>25</v>
      </c>
      <c r="B22" s="13">
        <v>20893</v>
      </c>
      <c r="C22" s="13">
        <v>20834</v>
      </c>
      <c r="D22" s="13">
        <v>26477</v>
      </c>
      <c r="E22" s="13">
        <v>13094</v>
      </c>
      <c r="F22" s="13">
        <v>31835</v>
      </c>
      <c r="G22" s="13">
        <v>64366</v>
      </c>
      <c r="H22" s="13">
        <v>14881</v>
      </c>
      <c r="I22" s="13">
        <v>2342</v>
      </c>
      <c r="J22" s="13">
        <v>10414</v>
      </c>
      <c r="K22" s="11">
        <f t="shared" si="4"/>
        <v>205136</v>
      </c>
      <c r="L22" s="52"/>
    </row>
    <row r="23" spans="1:11" ht="17.25" customHeight="1">
      <c r="A23" s="12" t="s">
        <v>26</v>
      </c>
      <c r="B23" s="13">
        <v>1538</v>
      </c>
      <c r="C23" s="13">
        <v>1931</v>
      </c>
      <c r="D23" s="13">
        <v>2186</v>
      </c>
      <c r="E23" s="13">
        <v>1081</v>
      </c>
      <c r="F23" s="13">
        <v>1961</v>
      </c>
      <c r="G23" s="13">
        <v>3168</v>
      </c>
      <c r="H23" s="13">
        <v>1092</v>
      </c>
      <c r="I23" s="13">
        <v>206</v>
      </c>
      <c r="J23" s="13">
        <v>781</v>
      </c>
      <c r="K23" s="11">
        <f t="shared" si="4"/>
        <v>13944</v>
      </c>
    </row>
    <row r="24" spans="1:11" ht="17.25" customHeight="1">
      <c r="A24" s="16" t="s">
        <v>27</v>
      </c>
      <c r="B24" s="13">
        <v>18906</v>
      </c>
      <c r="C24" s="13">
        <v>28649</v>
      </c>
      <c r="D24" s="13">
        <v>34864</v>
      </c>
      <c r="E24" s="13">
        <v>17867</v>
      </c>
      <c r="F24" s="13">
        <v>25530</v>
      </c>
      <c r="G24" s="13">
        <v>28534</v>
      </c>
      <c r="H24" s="13">
        <v>10710</v>
      </c>
      <c r="I24" s="13">
        <v>5039</v>
      </c>
      <c r="J24" s="13">
        <v>16186</v>
      </c>
      <c r="K24" s="11">
        <f t="shared" si="4"/>
        <v>186285</v>
      </c>
    </row>
    <row r="25" spans="1:12" ht="17.25" customHeight="1">
      <c r="A25" s="12" t="s">
        <v>28</v>
      </c>
      <c r="B25" s="13">
        <v>12100</v>
      </c>
      <c r="C25" s="13">
        <v>18335</v>
      </c>
      <c r="D25" s="13">
        <v>22313</v>
      </c>
      <c r="E25" s="13">
        <v>11435</v>
      </c>
      <c r="F25" s="13">
        <v>16339</v>
      </c>
      <c r="G25" s="13">
        <v>18262</v>
      </c>
      <c r="H25" s="13">
        <v>6854</v>
      </c>
      <c r="I25" s="13">
        <v>3225</v>
      </c>
      <c r="J25" s="13">
        <v>10359</v>
      </c>
      <c r="K25" s="11">
        <f t="shared" si="4"/>
        <v>119222</v>
      </c>
      <c r="L25" s="52"/>
    </row>
    <row r="26" spans="1:12" ht="17.25" customHeight="1">
      <c r="A26" s="12" t="s">
        <v>29</v>
      </c>
      <c r="B26" s="13">
        <v>6806</v>
      </c>
      <c r="C26" s="13">
        <v>10314</v>
      </c>
      <c r="D26" s="13">
        <v>12551</v>
      </c>
      <c r="E26" s="13">
        <v>6432</v>
      </c>
      <c r="F26" s="13">
        <v>9191</v>
      </c>
      <c r="G26" s="13">
        <v>10272</v>
      </c>
      <c r="H26" s="13">
        <v>3856</v>
      </c>
      <c r="I26" s="13">
        <v>1814</v>
      </c>
      <c r="J26" s="13">
        <v>5827</v>
      </c>
      <c r="K26" s="11">
        <f t="shared" si="4"/>
        <v>67063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1250</v>
      </c>
      <c r="I27" s="11">
        <v>0</v>
      </c>
      <c r="J27" s="11">
        <v>0</v>
      </c>
      <c r="K27" s="11">
        <f t="shared" si="4"/>
        <v>1250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2.40918194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2.6322787400000003</v>
      </c>
      <c r="F29" s="60">
        <f t="shared" si="7"/>
        <v>2.55490941</v>
      </c>
      <c r="G29" s="60">
        <f t="shared" si="7"/>
        <v>2.1976326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-0.00451806</v>
      </c>
      <c r="C32" s="62">
        <v>-0.0049</v>
      </c>
      <c r="D32" s="62">
        <v>-0.00462579</v>
      </c>
      <c r="E32" s="62">
        <v>-0.00372126</v>
      </c>
      <c r="F32" s="62">
        <v>-0.00409059</v>
      </c>
      <c r="G32" s="62">
        <v>-0.0037674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24630.63</v>
      </c>
      <c r="I35" s="19">
        <v>0</v>
      </c>
      <c r="J35" s="19">
        <v>0</v>
      </c>
      <c r="K35" s="23">
        <f>SUM(B35:J35)</f>
        <v>24630.63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3762.12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2799.12</v>
      </c>
      <c r="F39" s="23">
        <f t="shared" si="8"/>
        <v>4523.96</v>
      </c>
      <c r="G39" s="23">
        <f t="shared" si="8"/>
        <v>6398.6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34890.560000000005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3762.12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2799.12</v>
      </c>
      <c r="F43" s="65">
        <f t="shared" si="10"/>
        <v>4523.96</v>
      </c>
      <c r="G43" s="65">
        <f t="shared" si="10"/>
        <v>6398.6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34890.560000000005</v>
      </c>
    </row>
    <row r="44" spans="1:11" ht="17.25" customHeight="1">
      <c r="A44" s="66" t="s">
        <v>43</v>
      </c>
      <c r="B44" s="67">
        <v>879</v>
      </c>
      <c r="C44" s="67">
        <v>1349</v>
      </c>
      <c r="D44" s="67">
        <v>1227</v>
      </c>
      <c r="E44" s="67">
        <v>654</v>
      </c>
      <c r="F44" s="67">
        <v>1057</v>
      </c>
      <c r="G44" s="67">
        <v>1495</v>
      </c>
      <c r="H44" s="67">
        <v>851</v>
      </c>
      <c r="I44" s="67">
        <v>249</v>
      </c>
      <c r="J44" s="67">
        <v>391</v>
      </c>
      <c r="K44" s="67">
        <f t="shared" si="9"/>
        <v>8152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431684.79</v>
      </c>
      <c r="C47" s="22">
        <f aca="true" t="shared" si="11" ref="C47:H47">+C48+C56</f>
        <v>658543.4999999999</v>
      </c>
      <c r="D47" s="22">
        <f t="shared" si="11"/>
        <v>818345.3600000001</v>
      </c>
      <c r="E47" s="22">
        <f t="shared" si="11"/>
        <v>384308.38</v>
      </c>
      <c r="F47" s="22">
        <f t="shared" si="11"/>
        <v>629058.68</v>
      </c>
      <c r="G47" s="22">
        <f t="shared" si="11"/>
        <v>842480.13</v>
      </c>
      <c r="H47" s="22">
        <f t="shared" si="11"/>
        <v>382793.59</v>
      </c>
      <c r="I47" s="22">
        <f>+I48+I56</f>
        <v>120521.67</v>
      </c>
      <c r="J47" s="22">
        <f>+J48+J56</f>
        <v>287111.39999999997</v>
      </c>
      <c r="K47" s="22">
        <f>SUM(B47:J47)</f>
        <v>4554847.5</v>
      </c>
    </row>
    <row r="48" spans="1:11" ht="17.25" customHeight="1">
      <c r="A48" s="16" t="s">
        <v>46</v>
      </c>
      <c r="B48" s="23">
        <f>SUM(B49:B55)</f>
        <v>414224.07999999996</v>
      </c>
      <c r="C48" s="23">
        <f aca="true" t="shared" si="12" ref="C48:H48">SUM(C49:C55)</f>
        <v>636410.0499999999</v>
      </c>
      <c r="D48" s="23">
        <f t="shared" si="12"/>
        <v>792943.4700000001</v>
      </c>
      <c r="E48" s="23">
        <f t="shared" si="12"/>
        <v>363316.02</v>
      </c>
      <c r="F48" s="23">
        <f t="shared" si="12"/>
        <v>607142.77</v>
      </c>
      <c r="G48" s="23">
        <f t="shared" si="12"/>
        <v>814665.9</v>
      </c>
      <c r="H48" s="23">
        <f t="shared" si="12"/>
        <v>364155.74000000005</v>
      </c>
      <c r="I48" s="23">
        <f>SUM(I49:I55)</f>
        <v>120521.67</v>
      </c>
      <c r="J48" s="23">
        <f>SUM(J49:J55)</f>
        <v>273936.08999999997</v>
      </c>
      <c r="K48" s="23">
        <f aca="true" t="shared" si="13" ref="K48:K56">SUM(B48:J48)</f>
        <v>4387315.79</v>
      </c>
    </row>
    <row r="49" spans="1:11" ht="17.25" customHeight="1">
      <c r="A49" s="34" t="s">
        <v>47</v>
      </c>
      <c r="B49" s="23">
        <f aca="true" t="shared" si="14" ref="B49:H49">ROUND(B30*B7,2)</f>
        <v>411231.72</v>
      </c>
      <c r="C49" s="23">
        <f t="shared" si="14"/>
        <v>630359.58</v>
      </c>
      <c r="D49" s="23">
        <f t="shared" si="14"/>
        <v>788869.24</v>
      </c>
      <c r="E49" s="23">
        <f t="shared" si="14"/>
        <v>361026.56</v>
      </c>
      <c r="F49" s="23">
        <f t="shared" si="14"/>
        <v>603583.65</v>
      </c>
      <c r="G49" s="23">
        <f t="shared" si="14"/>
        <v>809652.91</v>
      </c>
      <c r="H49" s="23">
        <f t="shared" si="14"/>
        <v>336496.05</v>
      </c>
      <c r="I49" s="23">
        <f>ROUND(I30*I7,2)</f>
        <v>119639.17</v>
      </c>
      <c r="J49" s="23">
        <f>ROUND(J30*J7,2)</f>
        <v>272415.36</v>
      </c>
      <c r="K49" s="23">
        <f t="shared" si="13"/>
        <v>4333274.24</v>
      </c>
    </row>
    <row r="50" spans="1:11" ht="17.25" customHeight="1">
      <c r="A50" s="34" t="s">
        <v>48</v>
      </c>
      <c r="B50" s="19">
        <v>0</v>
      </c>
      <c r="C50" s="23">
        <f>ROUND(C31*C7,2)</f>
        <v>1401.16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1401.16</v>
      </c>
    </row>
    <row r="51" spans="1:11" ht="17.25" customHeight="1">
      <c r="A51" s="68" t="s">
        <v>110</v>
      </c>
      <c r="B51" s="69">
        <f>ROUND(B32*B7,2)</f>
        <v>-769.76</v>
      </c>
      <c r="C51" s="69">
        <f>ROUND(C32*C7,2)</f>
        <v>-1124.41</v>
      </c>
      <c r="D51" s="69">
        <f aca="true" t="shared" si="15" ref="D51:J51">ROUND(D32*D7,2)</f>
        <v>-1177.33</v>
      </c>
      <c r="E51" s="69">
        <f t="shared" si="15"/>
        <v>-509.66</v>
      </c>
      <c r="F51" s="69">
        <f t="shared" si="15"/>
        <v>-964.84</v>
      </c>
      <c r="G51" s="69">
        <f t="shared" si="15"/>
        <v>-1385.61</v>
      </c>
      <c r="H51" s="69">
        <f t="shared" si="15"/>
        <v>-613.22</v>
      </c>
      <c r="I51" s="69">
        <f t="shared" si="15"/>
        <v>-183.22</v>
      </c>
      <c r="J51" s="69">
        <f t="shared" si="15"/>
        <v>-152.75</v>
      </c>
      <c r="K51" s="69">
        <f>SUM(B51:J51)</f>
        <v>-6880.8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24630.63</v>
      </c>
      <c r="I53" s="31">
        <f>+I35</f>
        <v>0</v>
      </c>
      <c r="J53" s="31">
        <f>+J35</f>
        <v>0</v>
      </c>
      <c r="K53" s="23">
        <f t="shared" si="13"/>
        <v>24630.63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3762.12</v>
      </c>
      <c r="C55" s="36">
        <v>5773.72</v>
      </c>
      <c r="D55" s="36">
        <v>5251.56</v>
      </c>
      <c r="E55" s="19">
        <v>2799.12</v>
      </c>
      <c r="F55" s="36">
        <v>4523.96</v>
      </c>
      <c r="G55" s="36">
        <v>6398.6</v>
      </c>
      <c r="H55" s="36">
        <v>3642.28</v>
      </c>
      <c r="I55" s="36">
        <v>1065.72</v>
      </c>
      <c r="J55" s="19">
        <v>1673.48</v>
      </c>
      <c r="K55" s="23">
        <f t="shared" si="13"/>
        <v>34890.560000000005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18637.85</v>
      </c>
      <c r="I56" s="19">
        <v>0</v>
      </c>
      <c r="J56" s="36">
        <v>13175.31</v>
      </c>
      <c r="K56" s="36">
        <f t="shared" si="13"/>
        <v>167531.71000000002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-70088.18</v>
      </c>
      <c r="C60" s="35">
        <f t="shared" si="16"/>
        <v>-109218.31</v>
      </c>
      <c r="D60" s="35">
        <f t="shared" si="16"/>
        <v>-106142.11</v>
      </c>
      <c r="E60" s="35">
        <f t="shared" si="16"/>
        <v>-63538.24</v>
      </c>
      <c r="F60" s="35">
        <f t="shared" si="16"/>
        <v>-86554.23</v>
      </c>
      <c r="G60" s="35">
        <f t="shared" si="16"/>
        <v>-96278.16</v>
      </c>
      <c r="H60" s="35">
        <f t="shared" si="16"/>
        <v>-62731.32</v>
      </c>
      <c r="I60" s="35">
        <f t="shared" si="16"/>
        <v>-15770.06</v>
      </c>
      <c r="J60" s="35">
        <f t="shared" si="16"/>
        <v>-44491.31</v>
      </c>
      <c r="K60" s="35">
        <f>SUM(B60:J60)</f>
        <v>-654811.9199999999</v>
      </c>
    </row>
    <row r="61" spans="1:11" ht="18.75" customHeight="1">
      <c r="A61" s="16" t="s">
        <v>78</v>
      </c>
      <c r="B61" s="35">
        <f aca="true" t="shared" si="17" ref="B61:J61">B62+B63+B64+B65+B66+B67</f>
        <v>-69527.5</v>
      </c>
      <c r="C61" s="35">
        <f t="shared" si="17"/>
        <v>-108773</v>
      </c>
      <c r="D61" s="35">
        <f t="shared" si="17"/>
        <v>-104363</v>
      </c>
      <c r="E61" s="35">
        <f t="shared" si="17"/>
        <v>-59745</v>
      </c>
      <c r="F61" s="35">
        <f t="shared" si="17"/>
        <v>-85270.5</v>
      </c>
      <c r="G61" s="35">
        <f t="shared" si="17"/>
        <v>-95417</v>
      </c>
      <c r="H61" s="35">
        <f t="shared" si="17"/>
        <v>-62650</v>
      </c>
      <c r="I61" s="35">
        <f t="shared" si="17"/>
        <v>-12267.5</v>
      </c>
      <c r="J61" s="35">
        <f t="shared" si="17"/>
        <v>-38671.5</v>
      </c>
      <c r="K61" s="35">
        <f aca="true" t="shared" si="18" ref="K61:K94">SUM(B61:J61)</f>
        <v>-636685</v>
      </c>
    </row>
    <row r="62" spans="1:11" ht="18.75" customHeight="1">
      <c r="A62" s="12" t="s">
        <v>79</v>
      </c>
      <c r="B62" s="35">
        <f>-ROUND(B9*$D$3,2)</f>
        <v>-69527.5</v>
      </c>
      <c r="C62" s="35">
        <f aca="true" t="shared" si="19" ref="C62:J62">-ROUND(C9*$D$3,2)</f>
        <v>-108773</v>
      </c>
      <c r="D62" s="35">
        <f t="shared" si="19"/>
        <v>-104363</v>
      </c>
      <c r="E62" s="35">
        <f t="shared" si="19"/>
        <v>-59745</v>
      </c>
      <c r="F62" s="35">
        <f t="shared" si="19"/>
        <v>-85270.5</v>
      </c>
      <c r="G62" s="35">
        <f t="shared" si="19"/>
        <v>-95417</v>
      </c>
      <c r="H62" s="35">
        <f t="shared" si="19"/>
        <v>-62650</v>
      </c>
      <c r="I62" s="35">
        <f t="shared" si="19"/>
        <v>-12267.5</v>
      </c>
      <c r="J62" s="35">
        <f t="shared" si="19"/>
        <v>-38671.5</v>
      </c>
      <c r="K62" s="35">
        <f t="shared" si="18"/>
        <v>-636685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-560.68</v>
      </c>
      <c r="C68" s="35">
        <f t="shared" si="20"/>
        <v>-445.31</v>
      </c>
      <c r="D68" s="35">
        <f t="shared" si="20"/>
        <v>-1779.1100000000001</v>
      </c>
      <c r="E68" s="35">
        <f t="shared" si="20"/>
        <v>-3793.2400000000002</v>
      </c>
      <c r="F68" s="35">
        <f t="shared" si="20"/>
        <v>-1283.73</v>
      </c>
      <c r="G68" s="35">
        <f t="shared" si="20"/>
        <v>-861.16</v>
      </c>
      <c r="H68" s="35">
        <f t="shared" si="20"/>
        <v>-81.32</v>
      </c>
      <c r="I68" s="35">
        <f t="shared" si="20"/>
        <v>-3502.56</v>
      </c>
      <c r="J68" s="35">
        <f t="shared" si="20"/>
        <v>-5819.8099999999995</v>
      </c>
      <c r="K68" s="35">
        <f t="shared" si="18"/>
        <v>-18126.92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-560.68</v>
      </c>
      <c r="C91" s="35">
        <v>-295.32</v>
      </c>
      <c r="D91" s="35">
        <v>-693.36</v>
      </c>
      <c r="E91" s="35">
        <v>-603.48</v>
      </c>
      <c r="F91" s="35">
        <v>-903.08</v>
      </c>
      <c r="G91" s="35">
        <v>-843.16</v>
      </c>
      <c r="H91" s="35">
        <v>-81.32</v>
      </c>
      <c r="I91" s="35">
        <v>0</v>
      </c>
      <c r="J91" s="35">
        <v>-680.52</v>
      </c>
      <c r="K91" s="35">
        <f t="shared" si="18"/>
        <v>-4660.92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-3189.76</v>
      </c>
      <c r="F92" s="19">
        <v>0</v>
      </c>
      <c r="G92" s="19">
        <v>0</v>
      </c>
      <c r="H92" s="19">
        <v>0</v>
      </c>
      <c r="I92" s="48">
        <v>-1518.57</v>
      </c>
      <c r="J92" s="48">
        <v>-5139.29</v>
      </c>
      <c r="K92" s="48">
        <f t="shared" si="18"/>
        <v>-9847.619999999999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361596.61</v>
      </c>
      <c r="C97" s="24">
        <f t="shared" si="21"/>
        <v>549325.1899999998</v>
      </c>
      <c r="D97" s="24">
        <f t="shared" si="21"/>
        <v>712203.2500000001</v>
      </c>
      <c r="E97" s="24">
        <f t="shared" si="21"/>
        <v>320770.14</v>
      </c>
      <c r="F97" s="24">
        <f t="shared" si="21"/>
        <v>542504.4500000001</v>
      </c>
      <c r="G97" s="24">
        <f t="shared" si="21"/>
        <v>746201.97</v>
      </c>
      <c r="H97" s="24">
        <f t="shared" si="21"/>
        <v>320062.27</v>
      </c>
      <c r="I97" s="24">
        <f>+I98+I99</f>
        <v>104751.61</v>
      </c>
      <c r="J97" s="24">
        <f>+J98+J99</f>
        <v>242620.08999999997</v>
      </c>
      <c r="K97" s="48">
        <f>SUM(B97:J97)</f>
        <v>3900035.58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344135.89999999997</v>
      </c>
      <c r="C98" s="24">
        <f t="shared" si="22"/>
        <v>527191.7399999999</v>
      </c>
      <c r="D98" s="24">
        <f t="shared" si="22"/>
        <v>686801.3600000001</v>
      </c>
      <c r="E98" s="24">
        <f t="shared" si="22"/>
        <v>299777.78</v>
      </c>
      <c r="F98" s="24">
        <f t="shared" si="22"/>
        <v>520588.54000000004</v>
      </c>
      <c r="G98" s="24">
        <f t="shared" si="22"/>
        <v>718387.74</v>
      </c>
      <c r="H98" s="24">
        <f t="shared" si="22"/>
        <v>301424.42000000004</v>
      </c>
      <c r="I98" s="24">
        <f t="shared" si="22"/>
        <v>104751.61</v>
      </c>
      <c r="J98" s="24">
        <f t="shared" si="22"/>
        <v>229444.77999999997</v>
      </c>
      <c r="K98" s="48">
        <f>SUM(B98:J98)</f>
        <v>3732503.87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18637.85</v>
      </c>
      <c r="I99" s="19">
        <f t="shared" si="23"/>
        <v>0</v>
      </c>
      <c r="J99" s="24">
        <f t="shared" si="23"/>
        <v>13175.31</v>
      </c>
      <c r="K99" s="48">
        <f>SUM(B99:J99)</f>
        <v>167531.71000000002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3900035.61</v>
      </c>
      <c r="L105" s="54"/>
    </row>
    <row r="106" spans="1:11" ht="18.75" customHeight="1">
      <c r="A106" s="26" t="s">
        <v>74</v>
      </c>
      <c r="B106" s="27">
        <v>48069.88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48069.88</v>
      </c>
    </row>
    <row r="107" spans="1:11" ht="18.75" customHeight="1">
      <c r="A107" s="26" t="s">
        <v>75</v>
      </c>
      <c r="B107" s="27">
        <v>313526.74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313526.74</v>
      </c>
    </row>
    <row r="108" spans="1:11" ht="18.75" customHeight="1">
      <c r="A108" s="26" t="s">
        <v>76</v>
      </c>
      <c r="B108" s="40">
        <v>0</v>
      </c>
      <c r="C108" s="27">
        <f>+C97</f>
        <v>549325.1899999998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549325.1899999998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712203.2500000001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712203.2500000001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320770.14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320770.14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102477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102477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193497.55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193497.55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246529.91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246529.91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214367.48</v>
      </c>
      <c r="H114" s="40">
        <v>0</v>
      </c>
      <c r="I114" s="40">
        <v>0</v>
      </c>
      <c r="J114" s="40">
        <v>0</v>
      </c>
      <c r="K114" s="41">
        <f t="shared" si="24"/>
        <v>214367.48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22959.93</v>
      </c>
      <c r="H115" s="40">
        <v>0</v>
      </c>
      <c r="I115" s="40">
        <v>0</v>
      </c>
      <c r="J115" s="40">
        <v>0</v>
      </c>
      <c r="K115" s="41">
        <f t="shared" si="24"/>
        <v>22959.93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123025.61</v>
      </c>
      <c r="H116" s="40">
        <v>0</v>
      </c>
      <c r="I116" s="40">
        <v>0</v>
      </c>
      <c r="J116" s="40">
        <v>0</v>
      </c>
      <c r="K116" s="41">
        <f t="shared" si="24"/>
        <v>123025.61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108831.7</v>
      </c>
      <c r="H117" s="40">
        <v>0</v>
      </c>
      <c r="I117" s="40">
        <v>0</v>
      </c>
      <c r="J117" s="40">
        <v>0</v>
      </c>
      <c r="K117" s="41">
        <f t="shared" si="24"/>
        <v>108831.7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277017.25</v>
      </c>
      <c r="H118" s="40">
        <v>0</v>
      </c>
      <c r="I118" s="40">
        <v>0</v>
      </c>
      <c r="J118" s="40">
        <v>0</v>
      </c>
      <c r="K118" s="41">
        <f t="shared" si="24"/>
        <v>277017.25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114883.84</v>
      </c>
      <c r="I119" s="40">
        <v>0</v>
      </c>
      <c r="J119" s="40">
        <v>0</v>
      </c>
      <c r="K119" s="41">
        <f t="shared" si="24"/>
        <v>114883.84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205178.44</v>
      </c>
      <c r="I120" s="40">
        <v>0</v>
      </c>
      <c r="J120" s="40">
        <v>0</v>
      </c>
      <c r="K120" s="41">
        <f t="shared" si="24"/>
        <v>205178.44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104751.61</v>
      </c>
      <c r="J121" s="40">
        <v>0</v>
      </c>
      <c r="K121" s="41">
        <f t="shared" si="24"/>
        <v>104751.61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242620.09</v>
      </c>
      <c r="K122" s="44">
        <f t="shared" si="24"/>
        <v>242620.09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2015-04-06T20:10:16Z</dcterms:modified>
  <cp:category/>
  <cp:version/>
  <cp:contentType/>
  <cp:contentStatus/>
</cp:coreProperties>
</file>