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<sst xmlns="http://schemas.openxmlformats.org/spreadsheetml/2006/main" count="126" uniqueCount="126">
  <si>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</si>
  <si>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</si>
  <si>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</si>
  <si>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</si>
  <si>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</si>
  <si>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</si>
  <si>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</si>
  <si>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</si>
  <si>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</si>
  <si>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</si>
  <si>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</si>
  <si>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</si>
  <si>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</si>
  <si>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</si>
  <si>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</si>
  <si>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</si>
  <si>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</si>
  <si>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</si>
  <si>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</si>
  <si>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</si>
  <si>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</si>
  <si>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</si>
  <si>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</si>
  <si>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</si>
  <si>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</si>
  <si>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</si>
  <si>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</si>
  <si>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</si>
  <si>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</si>
  <si>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</si>
  <si>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</si>
  <si>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</si>
  <si>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</si>
  <si>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</si>
  <si>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</si>
  <si>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</si>
  <si>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</si>
  <si>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</si>
  <si>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</si>
  <si>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</si>
  <si>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</si>
  <si>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</si>
  <si>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</si>
  <si>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</si>
  <si>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</si>
  <si>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</si>
  <si>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</si>
  <si>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</si>
  <si>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</si>
  <si>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</si>
  <si>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</si>
  <si>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</si>
  <si>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</si>
  <si>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</si>
  <si>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</si>
  <si>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</si>
  <si>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</si>
  <si>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</si>
  <si>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</si>
  <si>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</si>
  <si>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</si>
  <si>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</si>
  <si>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</si>
  <si>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</si>
  <si>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</si>
  <si>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</si>
  <si>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</si>
  <si>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</si>
  <si>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</si>
  <si>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</si>
  <si>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</si>
  <si>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</si>
  <si>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</si>
  <si>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</si>
  <si>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</si>
  <si>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</si>
  <si>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</si>
  <si>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</si>
  <si>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</si>
  <si>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</si>
  <si>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</si>
  <si>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</si>
  <si>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</si>
  <si>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</si>
  <si>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</si>
  <si>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</si>
  <si>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</si>
  <si>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</si>
  <si>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</si>
  <si>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</si>
  <si>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</si>
  <si>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</si>
  <si>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</si>
  <si>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</si>
  <si>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</si>
  <si>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</si>
  <si>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</si>
  <si>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</si>
  <si>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</si>
  <si>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</si>
  <si>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</si>
  <si>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</si>
  <si>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</si>
  <si>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</si>
  <si>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</si>
  <si>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</si>
  <si>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</si>
  <si>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</si>
  <si>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</si>
  <si>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</si>
  <si>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</si>
  <si>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</si>
  <si>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</si>
  <si>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</si>
  <si>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</si>
  <si>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</si>
  <si>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</si>
  <si>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</si>
  <si>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</si>
  <si>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</si>
  <si>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</si>
  <si>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</si>
  <si>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</si>
  <si>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</si>
  <si>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</si>
  <si>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28/03/15 - VENCIMENTO 06/04/15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</si>
</sst>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328802</v>
      </c>
      <c r="C7" s="9">
        <f t="shared" si="0"/>
        <v>434185</v>
      </c>
      <c r="D7" s="9">
        <f t="shared" si="0"/>
        <v>501431</v>
      </c>
      <c r="E7" s="9">
        <f t="shared" si="0"/>
        <v>280025</v>
      </c>
      <c r="F7" s="9">
        <f t="shared" si="0"/>
        <v>423367</v>
      </c>
      <c r="G7" s="9">
        <f t="shared" si="0"/>
        <v>659577</v>
      </c>
      <c r="H7" s="9">
        <f t="shared" si="0"/>
        <v>274115</v>
      </c>
      <c r="I7" s="9">
        <f t="shared" si="0"/>
        <v>60974</v>
      </c>
      <c r="J7" s="9">
        <f t="shared" si="0"/>
        <v>181882</v>
      </c>
      <c r="K7" s="9">
        <f t="shared" si="0"/>
        <v>3144358</v>
      </c>
      <c r="L7" s="52"/>
    </row>
    <row r="8" spans="1:11" ht="17.25" customHeight="1">
      <c r="A8" s="10" t="s">
        <v>103</v>
      </c>
      <c r="B8" s="11">
        <f>B9+B12+B16</f>
        <v>193859</v>
      </c>
      <c r="C8" s="11">
        <f aca="true" t="shared" si="1" ref="C8:J8">C9+C12+C16</f>
        <v>266527</v>
      </c>
      <c r="D8" s="11">
        <f t="shared" si="1"/>
        <v>288867</v>
      </c>
      <c r="E8" s="11">
        <f t="shared" si="1"/>
        <v>168743</v>
      </c>
      <c r="F8" s="11">
        <f t="shared" si="1"/>
        <v>235540</v>
      </c>
      <c r="G8" s="11">
        <f t="shared" si="1"/>
        <v>358252</v>
      </c>
      <c r="H8" s="11">
        <f t="shared" si="1"/>
        <v>171997</v>
      </c>
      <c r="I8" s="11">
        <f t="shared" si="1"/>
        <v>32623</v>
      </c>
      <c r="J8" s="11">
        <f t="shared" si="1"/>
        <v>104285</v>
      </c>
      <c r="K8" s="11">
        <f>SUM(B8:J8)</f>
        <v>1820693</v>
      </c>
    </row>
    <row r="9" spans="1:11" ht="17.25" customHeight="1">
      <c r="A9" s="15" t="s">
        <v>17</v>
      </c>
      <c r="B9" s="13">
        <f>+B10+B11</f>
        <v>33931</v>
      </c>
      <c r="C9" s="13">
        <f aca="true" t="shared" si="2" ref="C9:J9">+C10+C11</f>
        <v>51372</v>
      </c>
      <c r="D9" s="13">
        <f t="shared" si="2"/>
        <v>49990</v>
      </c>
      <c r="E9" s="13">
        <f t="shared" si="2"/>
        <v>30728</v>
      </c>
      <c r="F9" s="13">
        <f t="shared" si="2"/>
        <v>36023</v>
      </c>
      <c r="G9" s="13">
        <f t="shared" si="2"/>
        <v>40238</v>
      </c>
      <c r="H9" s="13">
        <f t="shared" si="2"/>
        <v>34836</v>
      </c>
      <c r="I9" s="13">
        <f t="shared" si="2"/>
        <v>7009</v>
      </c>
      <c r="J9" s="13">
        <f t="shared" si="2"/>
        <v>15978</v>
      </c>
      <c r="K9" s="11">
        <f>SUM(B9:J9)</f>
        <v>300105</v>
      </c>
    </row>
    <row r="10" spans="1:11" ht="17.25" customHeight="1">
      <c r="A10" s="29" t="s">
        <v>18</v>
      </c>
      <c r="B10" s="13">
        <v>33931</v>
      </c>
      <c r="C10" s="13">
        <v>51372</v>
      </c>
      <c r="D10" s="13">
        <v>49990</v>
      </c>
      <c r="E10" s="13">
        <v>30728</v>
      </c>
      <c r="F10" s="13">
        <v>36023</v>
      </c>
      <c r="G10" s="13">
        <v>40238</v>
      </c>
      <c r="H10" s="13">
        <v>34836</v>
      </c>
      <c r="I10" s="13">
        <v>7009</v>
      </c>
      <c r="J10" s="13">
        <v>15978</v>
      </c>
      <c r="K10" s="11">
        <f>SUM(B10:J10)</f>
        <v>300105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144498</v>
      </c>
      <c r="C12" s="17">
        <f t="shared" si="3"/>
        <v>194586</v>
      </c>
      <c r="D12" s="17">
        <f t="shared" si="3"/>
        <v>218363</v>
      </c>
      <c r="E12" s="17">
        <f t="shared" si="3"/>
        <v>126359</v>
      </c>
      <c r="F12" s="17">
        <f t="shared" si="3"/>
        <v>181731</v>
      </c>
      <c r="G12" s="17">
        <f t="shared" si="3"/>
        <v>292122</v>
      </c>
      <c r="H12" s="17">
        <f t="shared" si="3"/>
        <v>125766</v>
      </c>
      <c r="I12" s="17">
        <f t="shared" si="3"/>
        <v>23084</v>
      </c>
      <c r="J12" s="17">
        <f t="shared" si="3"/>
        <v>80790</v>
      </c>
      <c r="K12" s="11">
        <f aca="true" t="shared" si="4" ref="K12:K27">SUM(B12:J12)</f>
        <v>1387299</v>
      </c>
    </row>
    <row r="13" spans="1:13" ht="17.25" customHeight="1">
      <c r="A13" s="14" t="s">
        <v>20</v>
      </c>
      <c r="B13" s="13">
        <v>74609</v>
      </c>
      <c r="C13" s="13">
        <v>107187</v>
      </c>
      <c r="D13" s="13">
        <v>120166</v>
      </c>
      <c r="E13" s="13">
        <v>69758</v>
      </c>
      <c r="F13" s="13">
        <v>96805</v>
      </c>
      <c r="G13" s="13">
        <v>146232</v>
      </c>
      <c r="H13" s="13">
        <v>62290</v>
      </c>
      <c r="I13" s="13">
        <v>13454</v>
      </c>
      <c r="J13" s="13">
        <v>44596</v>
      </c>
      <c r="K13" s="11">
        <f t="shared" si="4"/>
        <v>735097</v>
      </c>
      <c r="L13" s="52"/>
      <c r="M13" s="53"/>
    </row>
    <row r="14" spans="1:12" ht="17.25" customHeight="1">
      <c r="A14" s="14" t="s">
        <v>21</v>
      </c>
      <c r="B14" s="13">
        <v>62992</v>
      </c>
      <c r="C14" s="13">
        <v>77394</v>
      </c>
      <c r="D14" s="13">
        <v>88063</v>
      </c>
      <c r="E14" s="13">
        <v>50734</v>
      </c>
      <c r="F14" s="13">
        <v>77487</v>
      </c>
      <c r="G14" s="13">
        <v>135762</v>
      </c>
      <c r="H14" s="13">
        <v>56674</v>
      </c>
      <c r="I14" s="13">
        <v>8415</v>
      </c>
      <c r="J14" s="13">
        <v>32816</v>
      </c>
      <c r="K14" s="11">
        <f t="shared" si="4"/>
        <v>590337</v>
      </c>
      <c r="L14" s="52"/>
    </row>
    <row r="15" spans="1:11" ht="17.25" customHeight="1">
      <c r="A15" s="14" t="s">
        <v>22</v>
      </c>
      <c r="B15" s="13">
        <v>6897</v>
      </c>
      <c r="C15" s="13">
        <v>10005</v>
      </c>
      <c r="D15" s="13">
        <v>10134</v>
      </c>
      <c r="E15" s="13">
        <v>5867</v>
      </c>
      <c r="F15" s="13">
        <v>7439</v>
      </c>
      <c r="G15" s="13">
        <v>10128</v>
      </c>
      <c r="H15" s="13">
        <v>6802</v>
      </c>
      <c r="I15" s="13">
        <v>1215</v>
      </c>
      <c r="J15" s="13">
        <v>3378</v>
      </c>
      <c r="K15" s="11">
        <f t="shared" si="4"/>
        <v>61865</v>
      </c>
    </row>
    <row r="16" spans="1:11" ht="17.25" customHeight="1">
      <c r="A16" s="15" t="s">
        <v>99</v>
      </c>
      <c r="B16" s="13">
        <f>B17+B18+B19</f>
        <v>15430</v>
      </c>
      <c r="C16" s="13">
        <f aca="true" t="shared" si="5" ref="C16:J16">C17+C18+C19</f>
        <v>20569</v>
      </c>
      <c r="D16" s="13">
        <f t="shared" si="5"/>
        <v>20514</v>
      </c>
      <c r="E16" s="13">
        <f t="shared" si="5"/>
        <v>11656</v>
      </c>
      <c r="F16" s="13">
        <f t="shared" si="5"/>
        <v>17786</v>
      </c>
      <c r="G16" s="13">
        <f t="shared" si="5"/>
        <v>25892</v>
      </c>
      <c r="H16" s="13">
        <f t="shared" si="5"/>
        <v>11395</v>
      </c>
      <c r="I16" s="13">
        <f t="shared" si="5"/>
        <v>2530</v>
      </c>
      <c r="J16" s="13">
        <f t="shared" si="5"/>
        <v>7517</v>
      </c>
      <c r="K16" s="11">
        <f t="shared" si="4"/>
        <v>133289</v>
      </c>
    </row>
    <row r="17" spans="1:11" ht="17.25" customHeight="1">
      <c r="A17" s="14" t="s">
        <v>100</v>
      </c>
      <c r="B17" s="13">
        <v>5299</v>
      </c>
      <c r="C17" s="13">
        <v>7541</v>
      </c>
      <c r="D17" s="13">
        <v>7493</v>
      </c>
      <c r="E17" s="13">
        <v>4746</v>
      </c>
      <c r="F17" s="13">
        <v>6941</v>
      </c>
      <c r="G17" s="13">
        <v>10736</v>
      </c>
      <c r="H17" s="13">
        <v>5068</v>
      </c>
      <c r="I17" s="13">
        <v>1046</v>
      </c>
      <c r="J17" s="13">
        <v>2708</v>
      </c>
      <c r="K17" s="11">
        <f t="shared" si="4"/>
        <v>51578</v>
      </c>
    </row>
    <row r="18" spans="1:11" ht="17.25" customHeight="1">
      <c r="A18" s="14" t="s">
        <v>101</v>
      </c>
      <c r="B18" s="13">
        <v>1052</v>
      </c>
      <c r="C18" s="13">
        <v>1035</v>
      </c>
      <c r="D18" s="13">
        <v>1235</v>
      </c>
      <c r="E18" s="13">
        <v>785</v>
      </c>
      <c r="F18" s="13">
        <v>997</v>
      </c>
      <c r="G18" s="13">
        <v>1943</v>
      </c>
      <c r="H18" s="13">
        <v>634</v>
      </c>
      <c r="I18" s="13">
        <v>152</v>
      </c>
      <c r="J18" s="13">
        <v>399</v>
      </c>
      <c r="K18" s="11">
        <f t="shared" si="4"/>
        <v>8232</v>
      </c>
    </row>
    <row r="19" spans="1:11" ht="17.25" customHeight="1">
      <c r="A19" s="14" t="s">
        <v>102</v>
      </c>
      <c r="B19" s="13">
        <v>9079</v>
      </c>
      <c r="C19" s="13">
        <v>11993</v>
      </c>
      <c r="D19" s="13">
        <v>11786</v>
      </c>
      <c r="E19" s="13">
        <v>6125</v>
      </c>
      <c r="F19" s="13">
        <v>9848</v>
      </c>
      <c r="G19" s="13">
        <v>13213</v>
      </c>
      <c r="H19" s="13">
        <v>5693</v>
      </c>
      <c r="I19" s="13">
        <v>1332</v>
      </c>
      <c r="J19" s="13">
        <v>4410</v>
      </c>
      <c r="K19" s="11">
        <f t="shared" si="4"/>
        <v>73479</v>
      </c>
    </row>
    <row r="20" spans="1:11" ht="17.25" customHeight="1">
      <c r="A20" s="16" t="s">
        <v>23</v>
      </c>
      <c r="B20" s="11">
        <f>+B21+B22+B23</f>
        <v>102698</v>
      </c>
      <c r="C20" s="11">
        <f aca="true" t="shared" si="6" ref="C20:J20">+C21+C22+C23</f>
        <v>119503</v>
      </c>
      <c r="D20" s="11">
        <f t="shared" si="6"/>
        <v>152060</v>
      </c>
      <c r="E20" s="11">
        <f t="shared" si="6"/>
        <v>79595</v>
      </c>
      <c r="F20" s="11">
        <f t="shared" si="6"/>
        <v>145973</v>
      </c>
      <c r="G20" s="11">
        <f t="shared" si="6"/>
        <v>254256</v>
      </c>
      <c r="H20" s="11">
        <f t="shared" si="6"/>
        <v>78291</v>
      </c>
      <c r="I20" s="11">
        <f t="shared" si="6"/>
        <v>18881</v>
      </c>
      <c r="J20" s="11">
        <f t="shared" si="6"/>
        <v>52355</v>
      </c>
      <c r="K20" s="11">
        <f t="shared" si="4"/>
        <v>1003612</v>
      </c>
    </row>
    <row r="21" spans="1:12" ht="17.25" customHeight="1">
      <c r="A21" s="12" t="s">
        <v>24</v>
      </c>
      <c r="B21" s="13">
        <v>58570</v>
      </c>
      <c r="C21" s="13">
        <v>74594</v>
      </c>
      <c r="D21" s="13">
        <v>93209</v>
      </c>
      <c r="E21" s="13">
        <v>48666</v>
      </c>
      <c r="F21" s="13">
        <v>84912</v>
      </c>
      <c r="G21" s="13">
        <v>135748</v>
      </c>
      <c r="H21" s="13">
        <v>45459</v>
      </c>
      <c r="I21" s="13">
        <v>12206</v>
      </c>
      <c r="J21" s="13">
        <v>31401</v>
      </c>
      <c r="K21" s="11">
        <f t="shared" si="4"/>
        <v>584765</v>
      </c>
      <c r="L21" s="52"/>
    </row>
    <row r="22" spans="1:12" ht="17.25" customHeight="1">
      <c r="A22" s="12" t="s">
        <v>25</v>
      </c>
      <c r="B22" s="13">
        <v>40320</v>
      </c>
      <c r="C22" s="13">
        <v>40421</v>
      </c>
      <c r="D22" s="13">
        <v>53230</v>
      </c>
      <c r="E22" s="13">
        <v>28237</v>
      </c>
      <c r="F22" s="13">
        <v>56525</v>
      </c>
      <c r="G22" s="13">
        <v>111592</v>
      </c>
      <c r="H22" s="13">
        <v>30029</v>
      </c>
      <c r="I22" s="13">
        <v>5941</v>
      </c>
      <c r="J22" s="13">
        <v>19216</v>
      </c>
      <c r="K22" s="11">
        <f t="shared" si="4"/>
        <v>385511</v>
      </c>
      <c r="L22" s="52"/>
    </row>
    <row r="23" spans="1:11" ht="17.25" customHeight="1">
      <c r="A23" s="12" t="s">
        <v>26</v>
      </c>
      <c r="B23" s="13">
        <v>3808</v>
      </c>
      <c r="C23" s="13">
        <v>4488</v>
      </c>
      <c r="D23" s="13">
        <v>5621</v>
      </c>
      <c r="E23" s="13">
        <v>2692</v>
      </c>
      <c r="F23" s="13">
        <v>4536</v>
      </c>
      <c r="G23" s="13">
        <v>6916</v>
      </c>
      <c r="H23" s="13">
        <v>2803</v>
      </c>
      <c r="I23" s="13">
        <v>734</v>
      </c>
      <c r="J23" s="13">
        <v>1738</v>
      </c>
      <c r="K23" s="11">
        <f t="shared" si="4"/>
        <v>33336</v>
      </c>
    </row>
    <row r="24" spans="1:11" ht="17.25" customHeight="1">
      <c r="A24" s="16" t="s">
        <v>27</v>
      </c>
      <c r="B24" s="13">
        <v>32245</v>
      </c>
      <c r="C24" s="13">
        <v>48155</v>
      </c>
      <c r="D24" s="13">
        <v>60504</v>
      </c>
      <c r="E24" s="13">
        <v>31687</v>
      </c>
      <c r="F24" s="13">
        <v>41854</v>
      </c>
      <c r="G24" s="13">
        <v>47069</v>
      </c>
      <c r="H24" s="13">
        <v>21035</v>
      </c>
      <c r="I24" s="13">
        <v>9470</v>
      </c>
      <c r="J24" s="13">
        <v>25242</v>
      </c>
      <c r="K24" s="11">
        <f t="shared" si="4"/>
        <v>317261</v>
      </c>
    </row>
    <row r="25" spans="1:12" ht="17.25" customHeight="1">
      <c r="A25" s="12" t="s">
        <v>28</v>
      </c>
      <c r="B25" s="13">
        <v>20637</v>
      </c>
      <c r="C25" s="13">
        <v>30819</v>
      </c>
      <c r="D25" s="13">
        <v>38723</v>
      </c>
      <c r="E25" s="13">
        <v>20280</v>
      </c>
      <c r="F25" s="13">
        <v>26787</v>
      </c>
      <c r="G25" s="13">
        <v>30124</v>
      </c>
      <c r="H25" s="13">
        <v>13462</v>
      </c>
      <c r="I25" s="13">
        <v>6061</v>
      </c>
      <c r="J25" s="13">
        <v>16155</v>
      </c>
      <c r="K25" s="11">
        <f t="shared" si="4"/>
        <v>203048</v>
      </c>
      <c r="L25" s="52"/>
    </row>
    <row r="26" spans="1:12" ht="17.25" customHeight="1">
      <c r="A26" s="12" t="s">
        <v>29</v>
      </c>
      <c r="B26" s="13">
        <v>11608</v>
      </c>
      <c r="C26" s="13">
        <v>17336</v>
      </c>
      <c r="D26" s="13">
        <v>21781</v>
      </c>
      <c r="E26" s="13">
        <v>11407</v>
      </c>
      <c r="F26" s="13">
        <v>15067</v>
      </c>
      <c r="G26" s="13">
        <v>16945</v>
      </c>
      <c r="H26" s="13">
        <v>7573</v>
      </c>
      <c r="I26" s="13">
        <v>3409</v>
      </c>
      <c r="J26" s="13">
        <v>9087</v>
      </c>
      <c r="K26" s="11">
        <f t="shared" si="4"/>
        <v>114213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2792</v>
      </c>
      <c r="I27" s="11">
        <v>0</v>
      </c>
      <c r="J27" s="11">
        <v>0</v>
      </c>
      <c r="K27" s="11">
        <f t="shared" si="4"/>
        <v>2792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2.40918194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2.6322787400000003</v>
      </c>
      <c r="F29" s="60">
        <f t="shared" si="7"/>
        <v>2.55490941</v>
      </c>
      <c r="G29" s="60">
        <f t="shared" si="7"/>
        <v>2.1976326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-0.00451806</v>
      </c>
      <c r="C32" s="62">
        <v>-0.0049</v>
      </c>
      <c r="D32" s="62">
        <v>-0.00462579</v>
      </c>
      <c r="E32" s="62">
        <v>-0.00372126</v>
      </c>
      <c r="F32" s="62">
        <v>-0.00409059</v>
      </c>
      <c r="G32" s="62">
        <v>-0.0037674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20738.31</v>
      </c>
      <c r="I35" s="19">
        <v>0</v>
      </c>
      <c r="J35" s="19">
        <v>0</v>
      </c>
      <c r="K35" s="23">
        <f>SUM(B35:J35)</f>
        <v>20738.31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3762.12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2799.12</v>
      </c>
      <c r="F39" s="23">
        <f t="shared" si="8"/>
        <v>4523.96</v>
      </c>
      <c r="G39" s="23">
        <f t="shared" si="8"/>
        <v>6398.6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34890.560000000005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3762.12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2799.12</v>
      </c>
      <c r="F43" s="65">
        <f t="shared" si="10"/>
        <v>4523.96</v>
      </c>
      <c r="G43" s="65">
        <f t="shared" si="10"/>
        <v>6398.6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34890.560000000005</v>
      </c>
    </row>
    <row r="44" spans="1:11" ht="17.25" customHeight="1">
      <c r="A44" s="66" t="s">
        <v>43</v>
      </c>
      <c r="B44" s="67">
        <v>879</v>
      </c>
      <c r="C44" s="67">
        <v>1349</v>
      </c>
      <c r="D44" s="67">
        <v>1227</v>
      </c>
      <c r="E44" s="67">
        <v>654</v>
      </c>
      <c r="F44" s="67">
        <v>1057</v>
      </c>
      <c r="G44" s="67">
        <v>1495</v>
      </c>
      <c r="H44" s="67">
        <v>851</v>
      </c>
      <c r="I44" s="67">
        <v>249</v>
      </c>
      <c r="J44" s="67">
        <v>391</v>
      </c>
      <c r="K44" s="67">
        <f t="shared" si="9"/>
        <v>8152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813366.6699999999</v>
      </c>
      <c r="C47" s="22">
        <f aca="true" t="shared" si="11" ref="C47:H47">+C48+C56</f>
        <v>1221136.9899999998</v>
      </c>
      <c r="D47" s="22">
        <f t="shared" si="11"/>
        <v>1582519.3199999998</v>
      </c>
      <c r="E47" s="22">
        <f t="shared" si="11"/>
        <v>760895.33</v>
      </c>
      <c r="F47" s="22">
        <f t="shared" si="11"/>
        <v>1108104.1999999997</v>
      </c>
      <c r="G47" s="22">
        <f t="shared" si="11"/>
        <v>1483720.7500000002</v>
      </c>
      <c r="H47" s="22">
        <f t="shared" si="11"/>
        <v>733678.59</v>
      </c>
      <c r="I47" s="22">
        <f>+I48+I56</f>
        <v>273853.51999999996</v>
      </c>
      <c r="J47" s="22">
        <f>+J48+J56</f>
        <v>497783.74999999994</v>
      </c>
      <c r="K47" s="22">
        <f>SUM(B47:J47)</f>
        <v>8475059.12</v>
      </c>
    </row>
    <row r="48" spans="1:11" ht="17.25" customHeight="1">
      <c r="A48" s="16" t="s">
        <v>46</v>
      </c>
      <c r="B48" s="23">
        <f>SUM(B49:B55)</f>
        <v>795905.96</v>
      </c>
      <c r="C48" s="23">
        <f aca="true" t="shared" si="12" ref="C48:H48">SUM(C49:C55)</f>
        <v>1199003.5399999998</v>
      </c>
      <c r="D48" s="23">
        <f t="shared" si="12"/>
        <v>1557117.43</v>
      </c>
      <c r="E48" s="23">
        <f t="shared" si="12"/>
        <v>739902.97</v>
      </c>
      <c r="F48" s="23">
        <f t="shared" si="12"/>
        <v>1086188.2899999998</v>
      </c>
      <c r="G48" s="23">
        <f t="shared" si="12"/>
        <v>1455906.5200000003</v>
      </c>
      <c r="H48" s="23">
        <f t="shared" si="12"/>
        <v>715040.74</v>
      </c>
      <c r="I48" s="23">
        <f>SUM(I49:I55)</f>
        <v>273853.51999999996</v>
      </c>
      <c r="J48" s="23">
        <f>SUM(J49:J55)</f>
        <v>484608.43999999994</v>
      </c>
      <c r="K48" s="23">
        <f aca="true" t="shared" si="13" ref="K48:K56">SUM(B48:J48)</f>
        <v>8307527.41</v>
      </c>
    </row>
    <row r="49" spans="1:11" ht="17.25" customHeight="1">
      <c r="A49" s="34" t="s">
        <v>47</v>
      </c>
      <c r="B49" s="23">
        <f aca="true" t="shared" si="14" ref="B49:H49">ROUND(B30*B7,2)</f>
        <v>793629.39</v>
      </c>
      <c r="C49" s="23">
        <f t="shared" si="14"/>
        <v>1192706.2</v>
      </c>
      <c r="D49" s="23">
        <f t="shared" si="14"/>
        <v>1554185.38</v>
      </c>
      <c r="E49" s="23">
        <f t="shared" si="14"/>
        <v>738145.9</v>
      </c>
      <c r="F49" s="23">
        <f t="shared" si="14"/>
        <v>1083396.15</v>
      </c>
      <c r="G49" s="23">
        <f t="shared" si="14"/>
        <v>1451992.81</v>
      </c>
      <c r="H49" s="23">
        <f t="shared" si="14"/>
        <v>691921.08</v>
      </c>
      <c r="I49" s="23">
        <f>ROUND(I30*I7,2)</f>
        <v>273206.2</v>
      </c>
      <c r="J49" s="23">
        <f>ROUND(J30*J7,2)</f>
        <v>483205.91</v>
      </c>
      <c r="K49" s="23">
        <f t="shared" si="13"/>
        <v>8262389.0200000005</v>
      </c>
    </row>
    <row r="50" spans="1:11" ht="17.25" customHeight="1">
      <c r="A50" s="34" t="s">
        <v>48</v>
      </c>
      <c r="B50" s="19">
        <v>0</v>
      </c>
      <c r="C50" s="23">
        <f>ROUND(C31*C7,2)</f>
        <v>2651.13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2651.13</v>
      </c>
    </row>
    <row r="51" spans="1:11" ht="17.25" customHeight="1">
      <c r="A51" s="68" t="s">
        <v>110</v>
      </c>
      <c r="B51" s="69">
        <f>ROUND(B32*B7,2)</f>
        <v>-1485.55</v>
      </c>
      <c r="C51" s="69">
        <f>ROUND(C32*C7,2)</f>
        <v>-2127.51</v>
      </c>
      <c r="D51" s="69">
        <f aca="true" t="shared" si="15" ref="D51:J51">ROUND(D32*D7,2)</f>
        <v>-2319.51</v>
      </c>
      <c r="E51" s="69">
        <f t="shared" si="15"/>
        <v>-1042.05</v>
      </c>
      <c r="F51" s="69">
        <f t="shared" si="15"/>
        <v>-1731.82</v>
      </c>
      <c r="G51" s="69">
        <f t="shared" si="15"/>
        <v>-2484.89</v>
      </c>
      <c r="H51" s="69">
        <f t="shared" si="15"/>
        <v>-1260.93</v>
      </c>
      <c r="I51" s="69">
        <f t="shared" si="15"/>
        <v>-418.4</v>
      </c>
      <c r="J51" s="69">
        <f t="shared" si="15"/>
        <v>-270.95</v>
      </c>
      <c r="K51" s="69">
        <f>SUM(B51:J51)</f>
        <v>-13141.61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20738.31</v>
      </c>
      <c r="I53" s="31">
        <f>+I35</f>
        <v>0</v>
      </c>
      <c r="J53" s="31">
        <f>+J35</f>
        <v>0</v>
      </c>
      <c r="K53" s="23">
        <f t="shared" si="13"/>
        <v>20738.31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3762.12</v>
      </c>
      <c r="C55" s="36">
        <v>5773.72</v>
      </c>
      <c r="D55" s="36">
        <v>5251.56</v>
      </c>
      <c r="E55" s="19">
        <v>2799.12</v>
      </c>
      <c r="F55" s="36">
        <v>4523.96</v>
      </c>
      <c r="G55" s="36">
        <v>6398.6</v>
      </c>
      <c r="H55" s="36">
        <v>3642.28</v>
      </c>
      <c r="I55" s="36">
        <v>1065.72</v>
      </c>
      <c r="J55" s="19">
        <v>1673.48</v>
      </c>
      <c r="K55" s="23">
        <f t="shared" si="13"/>
        <v>34890.560000000005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18637.85</v>
      </c>
      <c r="I56" s="19">
        <v>0</v>
      </c>
      <c r="J56" s="36">
        <v>13175.31</v>
      </c>
      <c r="K56" s="36">
        <f t="shared" si="13"/>
        <v>167531.71000000002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-118848.38</v>
      </c>
      <c r="C60" s="35">
        <f t="shared" si="16"/>
        <v>-180247.31</v>
      </c>
      <c r="D60" s="35">
        <f t="shared" si="16"/>
        <v>-174625.51</v>
      </c>
      <c r="E60" s="35">
        <f t="shared" si="16"/>
        <v>-114466.91</v>
      </c>
      <c r="F60" s="35">
        <f t="shared" si="16"/>
        <v>-122185.43</v>
      </c>
      <c r="G60" s="35">
        <f t="shared" si="16"/>
        <v>-141694.16</v>
      </c>
      <c r="H60" s="35">
        <f t="shared" si="16"/>
        <v>-122007.32</v>
      </c>
      <c r="I60" s="35">
        <f t="shared" si="16"/>
        <v>-29966.04</v>
      </c>
      <c r="J60" s="35">
        <f t="shared" si="16"/>
        <v>-65513.85</v>
      </c>
      <c r="K60" s="35">
        <f>SUM(B60:J60)</f>
        <v>-1069554.9100000001</v>
      </c>
    </row>
    <row r="61" spans="1:11" ht="18.75" customHeight="1">
      <c r="A61" s="16" t="s">
        <v>78</v>
      </c>
      <c r="B61" s="35">
        <f aca="true" t="shared" si="17" ref="B61:J61">B62+B63+B64+B65+B66+B67</f>
        <v>-118758.5</v>
      </c>
      <c r="C61" s="35">
        <f t="shared" si="17"/>
        <v>-179802</v>
      </c>
      <c r="D61" s="35">
        <f t="shared" si="17"/>
        <v>-174965</v>
      </c>
      <c r="E61" s="35">
        <f t="shared" si="17"/>
        <v>-107548</v>
      </c>
      <c r="F61" s="35">
        <f t="shared" si="17"/>
        <v>-126080.5</v>
      </c>
      <c r="G61" s="35">
        <f t="shared" si="17"/>
        <v>-140833</v>
      </c>
      <c r="H61" s="35">
        <f t="shared" si="17"/>
        <v>-121926</v>
      </c>
      <c r="I61" s="35">
        <f t="shared" si="17"/>
        <v>-24531.5</v>
      </c>
      <c r="J61" s="35">
        <f t="shared" si="17"/>
        <v>-55923</v>
      </c>
      <c r="K61" s="35">
        <f aca="true" t="shared" si="18" ref="K61:K94">SUM(B61:J61)</f>
        <v>-1050367.5</v>
      </c>
    </row>
    <row r="62" spans="1:11" ht="18.75" customHeight="1">
      <c r="A62" s="12" t="s">
        <v>79</v>
      </c>
      <c r="B62" s="35">
        <f>-ROUND(B9*$D$3,2)</f>
        <v>-118758.5</v>
      </c>
      <c r="C62" s="35">
        <f aca="true" t="shared" si="19" ref="C62:J62">-ROUND(C9*$D$3,2)</f>
        <v>-179802</v>
      </c>
      <c r="D62" s="35">
        <f t="shared" si="19"/>
        <v>-174965</v>
      </c>
      <c r="E62" s="35">
        <f t="shared" si="19"/>
        <v>-107548</v>
      </c>
      <c r="F62" s="35">
        <f t="shared" si="19"/>
        <v>-126080.5</v>
      </c>
      <c r="G62" s="35">
        <f t="shared" si="19"/>
        <v>-140833</v>
      </c>
      <c r="H62" s="35">
        <f t="shared" si="19"/>
        <v>-121926</v>
      </c>
      <c r="I62" s="35">
        <f t="shared" si="19"/>
        <v>-24531.5</v>
      </c>
      <c r="J62" s="35">
        <f t="shared" si="19"/>
        <v>-55923</v>
      </c>
      <c r="K62" s="35">
        <f t="shared" si="18"/>
        <v>-1050367.5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-89.88</v>
      </c>
      <c r="C68" s="35">
        <f t="shared" si="20"/>
        <v>-445.31</v>
      </c>
      <c r="D68" s="35">
        <f t="shared" si="20"/>
        <v>339.49</v>
      </c>
      <c r="E68" s="35">
        <f t="shared" si="20"/>
        <v>-6918.91</v>
      </c>
      <c r="F68" s="35">
        <f t="shared" si="20"/>
        <v>3895.07</v>
      </c>
      <c r="G68" s="35">
        <f t="shared" si="20"/>
        <v>-861.16</v>
      </c>
      <c r="H68" s="35">
        <f t="shared" si="20"/>
        <v>-81.32</v>
      </c>
      <c r="I68" s="35">
        <f t="shared" si="20"/>
        <v>-5434.54</v>
      </c>
      <c r="J68" s="35">
        <f t="shared" si="20"/>
        <v>-9590.85</v>
      </c>
      <c r="K68" s="35">
        <f t="shared" si="18"/>
        <v>-19187.41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/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-89.88</v>
      </c>
      <c r="C91" s="35">
        <v>-295.32</v>
      </c>
      <c r="D91" s="35">
        <v>1425.24</v>
      </c>
      <c r="E91" s="35">
        <v>-603.48</v>
      </c>
      <c r="F91" s="35">
        <v>4275.72</v>
      </c>
      <c r="G91" s="35">
        <v>-843.16</v>
      </c>
      <c r="H91" s="35">
        <v>-81.32</v>
      </c>
      <c r="I91" s="35">
        <v>0</v>
      </c>
      <c r="J91" s="35">
        <v>-680.52</v>
      </c>
      <c r="K91" s="35">
        <f t="shared" si="18"/>
        <v>3107.2800000000007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-6315.43</v>
      </c>
      <c r="F92" s="19">
        <v>0</v>
      </c>
      <c r="G92" s="19">
        <v>0</v>
      </c>
      <c r="H92" s="19">
        <v>0</v>
      </c>
      <c r="I92" s="48">
        <v>-3450.55</v>
      </c>
      <c r="J92" s="48">
        <v>-8910.33</v>
      </c>
      <c r="K92" s="48">
        <f t="shared" si="18"/>
        <v>-18676.309999999998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694518.2899999999</v>
      </c>
      <c r="C97" s="24">
        <f t="shared" si="21"/>
        <v>1040889.6799999997</v>
      </c>
      <c r="D97" s="24">
        <f t="shared" si="21"/>
        <v>1407893.8099999998</v>
      </c>
      <c r="E97" s="24">
        <f t="shared" si="21"/>
        <v>646428.4199999999</v>
      </c>
      <c r="F97" s="24">
        <f t="shared" si="21"/>
        <v>985918.7699999998</v>
      </c>
      <c r="G97" s="24">
        <f t="shared" si="21"/>
        <v>1342026.5900000003</v>
      </c>
      <c r="H97" s="24">
        <f t="shared" si="21"/>
        <v>611671.27</v>
      </c>
      <c r="I97" s="24">
        <f>+I98+I99</f>
        <v>243887.47999999995</v>
      </c>
      <c r="J97" s="24">
        <f>+J98+J99</f>
        <v>432269.89999999997</v>
      </c>
      <c r="K97" s="48">
        <f>SUM(B97:J97)</f>
        <v>7405504.209999998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677057.58</v>
      </c>
      <c r="C98" s="24">
        <f t="shared" si="22"/>
        <v>1018756.2299999997</v>
      </c>
      <c r="D98" s="24">
        <f t="shared" si="22"/>
        <v>1382491.92</v>
      </c>
      <c r="E98" s="24">
        <f t="shared" si="22"/>
        <v>625436.0599999999</v>
      </c>
      <c r="F98" s="24">
        <f t="shared" si="22"/>
        <v>964002.8599999998</v>
      </c>
      <c r="G98" s="24">
        <f t="shared" si="22"/>
        <v>1314212.3600000003</v>
      </c>
      <c r="H98" s="24">
        <f t="shared" si="22"/>
        <v>593033.42</v>
      </c>
      <c r="I98" s="24">
        <f t="shared" si="22"/>
        <v>243887.47999999995</v>
      </c>
      <c r="J98" s="24">
        <f t="shared" si="22"/>
        <v>419094.58999999997</v>
      </c>
      <c r="K98" s="48">
        <f>SUM(B98:J98)</f>
        <v>7237972.499999999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18637.85</v>
      </c>
      <c r="I99" s="19">
        <f t="shared" si="23"/>
        <v>0</v>
      </c>
      <c r="J99" s="24">
        <f t="shared" si="23"/>
        <v>13175.31</v>
      </c>
      <c r="K99" s="48">
        <f>SUM(B99:J99)</f>
        <v>167531.71000000002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7405504.2299999995</v>
      </c>
      <c r="L105" s="54"/>
    </row>
    <row r="106" spans="1:11" ht="18.75" customHeight="1">
      <c r="A106" s="26" t="s">
        <v>74</v>
      </c>
      <c r="B106" s="27">
        <v>92448.34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92448.34</v>
      </c>
    </row>
    <row r="107" spans="1:11" ht="18.75" customHeight="1">
      <c r="A107" s="26" t="s">
        <v>75</v>
      </c>
      <c r="B107" s="27">
        <v>602069.95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602069.95</v>
      </c>
    </row>
    <row r="108" spans="1:11" ht="18.75" customHeight="1">
      <c r="A108" s="26" t="s">
        <v>76</v>
      </c>
      <c r="B108" s="40">
        <v>0</v>
      </c>
      <c r="C108" s="27">
        <f>+C97</f>
        <v>1040889.6799999997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1040889.6799999997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1407893.8099999998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1407893.8099999998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646428.4199999999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646428.4199999999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186770.06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186770.06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351175.68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351175.68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447973.03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447973.03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409742.93</v>
      </c>
      <c r="H114" s="40">
        <v>0</v>
      </c>
      <c r="I114" s="40">
        <v>0</v>
      </c>
      <c r="J114" s="40">
        <v>0</v>
      </c>
      <c r="K114" s="41">
        <f t="shared" si="24"/>
        <v>409742.93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34876.42</v>
      </c>
      <c r="H115" s="40">
        <v>0</v>
      </c>
      <c r="I115" s="40">
        <v>0</v>
      </c>
      <c r="J115" s="40">
        <v>0</v>
      </c>
      <c r="K115" s="41">
        <f t="shared" si="24"/>
        <v>34876.42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214187.85</v>
      </c>
      <c r="H116" s="40">
        <v>0</v>
      </c>
      <c r="I116" s="40">
        <v>0</v>
      </c>
      <c r="J116" s="40">
        <v>0</v>
      </c>
      <c r="K116" s="41">
        <f t="shared" si="24"/>
        <v>214187.85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180920.55</v>
      </c>
      <c r="H117" s="40">
        <v>0</v>
      </c>
      <c r="I117" s="40">
        <v>0</v>
      </c>
      <c r="J117" s="40">
        <v>0</v>
      </c>
      <c r="K117" s="41">
        <f t="shared" si="24"/>
        <v>180920.55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502298.85</v>
      </c>
      <c r="H118" s="40">
        <v>0</v>
      </c>
      <c r="I118" s="40">
        <v>0</v>
      </c>
      <c r="J118" s="40">
        <v>0</v>
      </c>
      <c r="K118" s="41">
        <f t="shared" si="24"/>
        <v>502298.85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219075.73</v>
      </c>
      <c r="I119" s="40">
        <v>0</v>
      </c>
      <c r="J119" s="40">
        <v>0</v>
      </c>
      <c r="K119" s="41">
        <f t="shared" si="24"/>
        <v>219075.73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392595.55</v>
      </c>
      <c r="I120" s="40">
        <v>0</v>
      </c>
      <c r="J120" s="40">
        <v>0</v>
      </c>
      <c r="K120" s="41">
        <f t="shared" si="24"/>
        <v>392595.55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243887.48</v>
      </c>
      <c r="J121" s="40">
        <v>0</v>
      </c>
      <c r="K121" s="41">
        <f t="shared" si="24"/>
        <v>243887.48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432269.9</v>
      </c>
      <c r="K122" s="44">
        <f t="shared" si="24"/>
        <v>432269.9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2015-04-06T20:07:55Z</dcterms:modified>
  <cp:category/>
  <cp:version/>
  <cp:contentType/>
  <cp:contentStatus/>
</cp:coreProperties>
</file>