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<sst xmlns="http://schemas.openxmlformats.org/spreadsheetml/2006/main" count="128" uniqueCount="128">
  <si>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</si>
  <si>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</si>
  <si>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</si>
  <si>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</si>
  <si>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</si>
  <si>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</si>
  <si>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</si>
  <si>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</si>
  <si>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</si>
  <si>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</si>
  <si>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</si>
  <si>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</si>
  <si>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</si>
  <si>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</si>
  <si>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</si>
  <si>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</si>
  <si>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</si>
  <si>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</si>
  <si>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</si>
  <si>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</si>
  <si>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</si>
  <si>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</si>
  <si>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</si>
  <si>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</si>
  <si>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</si>
  <si>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</si>
  <si>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</si>
  <si>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</si>
  <si>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</si>
  <si>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</si>
  <si>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</si>
  <si>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</si>
  <si>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</si>
  <si>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</si>
  <si>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</si>
  <si>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</si>
  <si>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</si>
  <si>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</si>
  <si>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</si>
  <si>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</si>
  <si>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</si>
  <si>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</si>
  <si>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</si>
  <si>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</si>
  <si>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</si>
  <si>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</si>
  <si>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</si>
  <si>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</si>
  <si>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</si>
  <si>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</si>
  <si>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</si>
  <si>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</si>
  <si>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</si>
  <si>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</si>
  <si>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</si>
  <si>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</si>
  <si>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</si>
  <si>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</si>
  <si>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</si>
  <si>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</si>
  <si>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</si>
  <si>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</si>
  <si>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</si>
  <si>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</si>
  <si>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</si>
  <si>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</si>
  <si>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</si>
  <si>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</si>
  <si>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</si>
  <si>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</si>
  <si>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</si>
  <si>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</si>
  <si>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</si>
  <si>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</si>
  <si>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</si>
  <si>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</si>
  <si>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</si>
  <si>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</si>
  <si>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</si>
  <si>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</si>
  <si>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</si>
  <si>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</si>
  <si>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</si>
  <si>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</si>
  <si>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</si>
  <si>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</si>
  <si>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</si>
  <si>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</si>
  <si>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</si>
  <si>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</si>
  <si>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</si>
  <si>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</si>
  <si>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</si>
  <si>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</si>
  <si>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</si>
  <si>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</si>
  <si>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</si>
  <si>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</si>
  <si>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</si>
  <si>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</si>
  <si>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</si>
  <si>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</si>
  <si>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</si>
  <si>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</si>
  <si>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</si>
  <si>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</si>
  <si>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</si>
  <si>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</si>
  <si>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</si>
  <si>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</si>
  <si>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</si>
  <si>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</si>
  <si>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</si>
  <si>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</si>
  <si>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</si>
  <si>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</si>
  <si>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</si>
  <si>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</si>
  <si>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</si>
  <si>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</si>
  <si>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</si>
  <si>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</si>
  <si>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</si>
  <si>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</si>
  <si>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26/03/15 - VENCIMENTO 02/04/15</t>
  </si>
  <si>
    <t>6.3. Revisão de Remuneração pelo Transporte Coletivo  (1)</t>
  </si>
  <si>
    <t>Nota:</t>
  </si>
  <si>
    <t xml:space="preserve">   (1) - Passageiros transportados, processados pelo sistema de bilhetagem eletrônica, referentes ao período de 20/03/15 a 22/03/15  ( 52.795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</si>
</sst>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602025</v>
      </c>
      <c r="C7" s="9">
        <f t="shared" si="0"/>
        <v>804216</v>
      </c>
      <c r="D7" s="9">
        <f t="shared" si="0"/>
        <v>834075</v>
      </c>
      <c r="E7" s="9">
        <f t="shared" si="0"/>
        <v>558392</v>
      </c>
      <c r="F7" s="9">
        <f t="shared" si="0"/>
        <v>751873</v>
      </c>
      <c r="G7" s="9">
        <f t="shared" si="0"/>
        <v>1223981</v>
      </c>
      <c r="H7" s="9">
        <f t="shared" si="0"/>
        <v>580383</v>
      </c>
      <c r="I7" s="9">
        <f t="shared" si="0"/>
        <v>126503</v>
      </c>
      <c r="J7" s="9">
        <f t="shared" si="0"/>
        <v>309219</v>
      </c>
      <c r="K7" s="9">
        <f t="shared" si="0"/>
        <v>5790667</v>
      </c>
      <c r="L7" s="52"/>
    </row>
    <row r="8" spans="1:11" ht="17.25" customHeight="1">
      <c r="A8" s="10" t="s">
        <v>102</v>
      </c>
      <c r="B8" s="11">
        <f>B9+B12+B16</f>
        <v>359630</v>
      </c>
      <c r="C8" s="11">
        <f aca="true" t="shared" si="1" ref="C8:J8">C9+C12+C16</f>
        <v>493222</v>
      </c>
      <c r="D8" s="11">
        <f t="shared" si="1"/>
        <v>479420</v>
      </c>
      <c r="E8" s="11">
        <f t="shared" si="1"/>
        <v>336417</v>
      </c>
      <c r="F8" s="11">
        <f t="shared" si="1"/>
        <v>428526</v>
      </c>
      <c r="G8" s="11">
        <f t="shared" si="1"/>
        <v>682464</v>
      </c>
      <c r="H8" s="11">
        <f t="shared" si="1"/>
        <v>362900</v>
      </c>
      <c r="I8" s="11">
        <f t="shared" si="1"/>
        <v>70094</v>
      </c>
      <c r="J8" s="11">
        <f t="shared" si="1"/>
        <v>176463</v>
      </c>
      <c r="K8" s="11">
        <f>SUM(B8:J8)</f>
        <v>3389136</v>
      </c>
    </row>
    <row r="9" spans="1:11" ht="17.25" customHeight="1">
      <c r="A9" s="15" t="s">
        <v>17</v>
      </c>
      <c r="B9" s="13">
        <f>+B10+B11</f>
        <v>46042</v>
      </c>
      <c r="C9" s="13">
        <f aca="true" t="shared" si="2" ref="C9:J9">+C10+C11</f>
        <v>66037</v>
      </c>
      <c r="D9" s="13">
        <f t="shared" si="2"/>
        <v>57145</v>
      </c>
      <c r="E9" s="13">
        <f t="shared" si="2"/>
        <v>43490</v>
      </c>
      <c r="F9" s="13">
        <f t="shared" si="2"/>
        <v>48071</v>
      </c>
      <c r="G9" s="13">
        <f t="shared" si="2"/>
        <v>60909</v>
      </c>
      <c r="H9" s="13">
        <f t="shared" si="2"/>
        <v>59175</v>
      </c>
      <c r="I9" s="13">
        <f t="shared" si="2"/>
        <v>10752</v>
      </c>
      <c r="J9" s="13">
        <f t="shared" si="2"/>
        <v>18533</v>
      </c>
      <c r="K9" s="11">
        <f>SUM(B9:J9)</f>
        <v>410154</v>
      </c>
    </row>
    <row r="10" spans="1:11" ht="17.25" customHeight="1">
      <c r="A10" s="29" t="s">
        <v>18</v>
      </c>
      <c r="B10" s="13">
        <v>46042</v>
      </c>
      <c r="C10" s="13">
        <v>66037</v>
      </c>
      <c r="D10" s="13">
        <v>57145</v>
      </c>
      <c r="E10" s="13">
        <v>43490</v>
      </c>
      <c r="F10" s="13">
        <v>48071</v>
      </c>
      <c r="G10" s="13">
        <v>60909</v>
      </c>
      <c r="H10" s="13">
        <v>59175</v>
      </c>
      <c r="I10" s="13">
        <v>10752</v>
      </c>
      <c r="J10" s="13">
        <v>18533</v>
      </c>
      <c r="K10" s="11">
        <f>SUM(B10:J10)</f>
        <v>410154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281315</v>
      </c>
      <c r="C12" s="17">
        <f t="shared" si="3"/>
        <v>382574</v>
      </c>
      <c r="D12" s="17">
        <f t="shared" si="3"/>
        <v>381675</v>
      </c>
      <c r="E12" s="17">
        <f t="shared" si="3"/>
        <v>265536</v>
      </c>
      <c r="F12" s="17">
        <f t="shared" si="3"/>
        <v>343839</v>
      </c>
      <c r="G12" s="17">
        <f t="shared" si="3"/>
        <v>567352</v>
      </c>
      <c r="H12" s="17">
        <f t="shared" si="3"/>
        <v>276076</v>
      </c>
      <c r="I12" s="17">
        <f t="shared" si="3"/>
        <v>52453</v>
      </c>
      <c r="J12" s="17">
        <f t="shared" si="3"/>
        <v>142798</v>
      </c>
      <c r="K12" s="11">
        <f aca="true" t="shared" si="4" ref="K12:K27">SUM(B12:J12)</f>
        <v>2693618</v>
      </c>
    </row>
    <row r="13" spans="1:13" ht="17.25" customHeight="1">
      <c r="A13" s="14" t="s">
        <v>20</v>
      </c>
      <c r="B13" s="13">
        <v>140746</v>
      </c>
      <c r="C13" s="13">
        <v>201525</v>
      </c>
      <c r="D13" s="13">
        <v>204388</v>
      </c>
      <c r="E13" s="13">
        <v>139290</v>
      </c>
      <c r="F13" s="13">
        <v>182081</v>
      </c>
      <c r="G13" s="13">
        <v>284591</v>
      </c>
      <c r="H13" s="13">
        <v>134424</v>
      </c>
      <c r="I13" s="13">
        <v>29388</v>
      </c>
      <c r="J13" s="13">
        <v>76842</v>
      </c>
      <c r="K13" s="11">
        <f t="shared" si="4"/>
        <v>1393275</v>
      </c>
      <c r="L13" s="52"/>
      <c r="M13" s="53"/>
    </row>
    <row r="14" spans="1:12" ht="17.25" customHeight="1">
      <c r="A14" s="14" t="s">
        <v>21</v>
      </c>
      <c r="B14" s="13">
        <v>121725</v>
      </c>
      <c r="C14" s="13">
        <v>151843</v>
      </c>
      <c r="D14" s="13">
        <v>149165</v>
      </c>
      <c r="E14" s="13">
        <v>108281</v>
      </c>
      <c r="F14" s="13">
        <v>140568</v>
      </c>
      <c r="G14" s="13">
        <v>251925</v>
      </c>
      <c r="H14" s="13">
        <v>118945</v>
      </c>
      <c r="I14" s="13">
        <v>18341</v>
      </c>
      <c r="J14" s="13">
        <v>56554</v>
      </c>
      <c r="K14" s="11">
        <f t="shared" si="4"/>
        <v>1117347</v>
      </c>
      <c r="L14" s="52"/>
    </row>
    <row r="15" spans="1:11" ht="17.25" customHeight="1">
      <c r="A15" s="14" t="s">
        <v>22</v>
      </c>
      <c r="B15" s="13">
        <v>18844</v>
      </c>
      <c r="C15" s="13">
        <v>29206</v>
      </c>
      <c r="D15" s="13">
        <v>28122</v>
      </c>
      <c r="E15" s="13">
        <v>17965</v>
      </c>
      <c r="F15" s="13">
        <v>21190</v>
      </c>
      <c r="G15" s="13">
        <v>30836</v>
      </c>
      <c r="H15" s="13">
        <v>22707</v>
      </c>
      <c r="I15" s="13">
        <v>4724</v>
      </c>
      <c r="J15" s="13">
        <v>9402</v>
      </c>
      <c r="K15" s="11">
        <f t="shared" si="4"/>
        <v>182996</v>
      </c>
    </row>
    <row r="16" spans="1:11" ht="17.25" customHeight="1">
      <c r="A16" s="15" t="s">
        <v>98</v>
      </c>
      <c r="B16" s="13">
        <f>B17+B18+B19</f>
        <v>32273</v>
      </c>
      <c r="C16" s="13">
        <f aca="true" t="shared" si="5" ref="C16:J16">C17+C18+C19</f>
        <v>44611</v>
      </c>
      <c r="D16" s="13">
        <f t="shared" si="5"/>
        <v>40600</v>
      </c>
      <c r="E16" s="13">
        <f t="shared" si="5"/>
        <v>27391</v>
      </c>
      <c r="F16" s="13">
        <f t="shared" si="5"/>
        <v>36616</v>
      </c>
      <c r="G16" s="13">
        <f t="shared" si="5"/>
        <v>54203</v>
      </c>
      <c r="H16" s="13">
        <f t="shared" si="5"/>
        <v>27649</v>
      </c>
      <c r="I16" s="13">
        <f t="shared" si="5"/>
        <v>6889</v>
      </c>
      <c r="J16" s="13">
        <f t="shared" si="5"/>
        <v>15132</v>
      </c>
      <c r="K16" s="11">
        <f t="shared" si="4"/>
        <v>285364</v>
      </c>
    </row>
    <row r="17" spans="1:11" ht="17.25" customHeight="1">
      <c r="A17" s="14" t="s">
        <v>99</v>
      </c>
      <c r="B17" s="13">
        <v>9469</v>
      </c>
      <c r="C17" s="13">
        <v>13447</v>
      </c>
      <c r="D17" s="13">
        <v>12100</v>
      </c>
      <c r="E17" s="13">
        <v>9110</v>
      </c>
      <c r="F17" s="13">
        <v>12047</v>
      </c>
      <c r="G17" s="13">
        <v>20199</v>
      </c>
      <c r="H17" s="13">
        <v>10428</v>
      </c>
      <c r="I17" s="13">
        <v>2139</v>
      </c>
      <c r="J17" s="13">
        <v>4467</v>
      </c>
      <c r="K17" s="11">
        <f t="shared" si="4"/>
        <v>93406</v>
      </c>
    </row>
    <row r="18" spans="1:11" ht="17.25" customHeight="1">
      <c r="A18" s="14" t="s">
        <v>100</v>
      </c>
      <c r="B18" s="13">
        <v>1504</v>
      </c>
      <c r="C18" s="13">
        <v>1703</v>
      </c>
      <c r="D18" s="13">
        <v>1745</v>
      </c>
      <c r="E18" s="13">
        <v>1501</v>
      </c>
      <c r="F18" s="13">
        <v>1609</v>
      </c>
      <c r="G18" s="13">
        <v>2927</v>
      </c>
      <c r="H18" s="13">
        <v>1170</v>
      </c>
      <c r="I18" s="13">
        <v>324</v>
      </c>
      <c r="J18" s="13">
        <v>587</v>
      </c>
      <c r="K18" s="11">
        <f t="shared" si="4"/>
        <v>13070</v>
      </c>
    </row>
    <row r="19" spans="1:11" ht="17.25" customHeight="1">
      <c r="A19" s="14" t="s">
        <v>101</v>
      </c>
      <c r="B19" s="13">
        <v>21300</v>
      </c>
      <c r="C19" s="13">
        <v>29461</v>
      </c>
      <c r="D19" s="13">
        <v>26755</v>
      </c>
      <c r="E19" s="13">
        <v>16780</v>
      </c>
      <c r="F19" s="13">
        <v>22960</v>
      </c>
      <c r="G19" s="13">
        <v>31077</v>
      </c>
      <c r="H19" s="13">
        <v>16051</v>
      </c>
      <c r="I19" s="13">
        <v>4426</v>
      </c>
      <c r="J19" s="13">
        <v>10078</v>
      </c>
      <c r="K19" s="11">
        <f t="shared" si="4"/>
        <v>178888</v>
      </c>
    </row>
    <row r="20" spans="1:11" ht="17.25" customHeight="1">
      <c r="A20" s="16" t="s">
        <v>23</v>
      </c>
      <c r="B20" s="11">
        <f>+B21+B22+B23</f>
        <v>190326</v>
      </c>
      <c r="C20" s="11">
        <f aca="true" t="shared" si="6" ref="C20:J20">+C21+C22+C23</f>
        <v>226971</v>
      </c>
      <c r="D20" s="11">
        <f t="shared" si="6"/>
        <v>259728</v>
      </c>
      <c r="E20" s="11">
        <f t="shared" si="6"/>
        <v>163725</v>
      </c>
      <c r="F20" s="11">
        <f t="shared" si="6"/>
        <v>254014</v>
      </c>
      <c r="G20" s="11">
        <f t="shared" si="6"/>
        <v>457498</v>
      </c>
      <c r="H20" s="11">
        <f t="shared" si="6"/>
        <v>165900</v>
      </c>
      <c r="I20" s="11">
        <f t="shared" si="6"/>
        <v>39040</v>
      </c>
      <c r="J20" s="11">
        <f t="shared" si="6"/>
        <v>92623</v>
      </c>
      <c r="K20" s="11">
        <f t="shared" si="4"/>
        <v>1849825</v>
      </c>
    </row>
    <row r="21" spans="1:12" ht="17.25" customHeight="1">
      <c r="A21" s="12" t="s">
        <v>24</v>
      </c>
      <c r="B21" s="13">
        <v>108281</v>
      </c>
      <c r="C21" s="13">
        <v>140627</v>
      </c>
      <c r="D21" s="13">
        <v>159445</v>
      </c>
      <c r="E21" s="13">
        <v>99747</v>
      </c>
      <c r="F21" s="13">
        <v>152739</v>
      </c>
      <c r="G21" s="13">
        <v>255934</v>
      </c>
      <c r="H21" s="13">
        <v>99175</v>
      </c>
      <c r="I21" s="13">
        <v>24872</v>
      </c>
      <c r="J21" s="13">
        <v>56227</v>
      </c>
      <c r="K21" s="11">
        <f t="shared" si="4"/>
        <v>1097047</v>
      </c>
      <c r="L21" s="52"/>
    </row>
    <row r="22" spans="1:12" ht="17.25" customHeight="1">
      <c r="A22" s="12" t="s">
        <v>25</v>
      </c>
      <c r="B22" s="13">
        <v>72476</v>
      </c>
      <c r="C22" s="13">
        <v>74147</v>
      </c>
      <c r="D22" s="13">
        <v>86106</v>
      </c>
      <c r="E22" s="13">
        <v>56350</v>
      </c>
      <c r="F22" s="13">
        <v>90373</v>
      </c>
      <c r="G22" s="13">
        <v>183076</v>
      </c>
      <c r="H22" s="13">
        <v>57739</v>
      </c>
      <c r="I22" s="13">
        <v>11848</v>
      </c>
      <c r="J22" s="13">
        <v>31500</v>
      </c>
      <c r="K22" s="11">
        <f t="shared" si="4"/>
        <v>663615</v>
      </c>
      <c r="L22" s="52"/>
    </row>
    <row r="23" spans="1:11" ht="17.25" customHeight="1">
      <c r="A23" s="12" t="s">
        <v>26</v>
      </c>
      <c r="B23" s="13">
        <v>9569</v>
      </c>
      <c r="C23" s="13">
        <v>12197</v>
      </c>
      <c r="D23" s="13">
        <v>14177</v>
      </c>
      <c r="E23" s="13">
        <v>7628</v>
      </c>
      <c r="F23" s="13">
        <v>10902</v>
      </c>
      <c r="G23" s="13">
        <v>18488</v>
      </c>
      <c r="H23" s="13">
        <v>8986</v>
      </c>
      <c r="I23" s="13">
        <v>2320</v>
      </c>
      <c r="J23" s="13">
        <v>4896</v>
      </c>
      <c r="K23" s="11">
        <f t="shared" si="4"/>
        <v>89163</v>
      </c>
    </row>
    <row r="24" spans="1:11" ht="17.25" customHeight="1">
      <c r="A24" s="16" t="s">
        <v>27</v>
      </c>
      <c r="B24" s="13">
        <v>52069</v>
      </c>
      <c r="C24" s="13">
        <v>84023</v>
      </c>
      <c r="D24" s="13">
        <v>94927</v>
      </c>
      <c r="E24" s="13">
        <v>58250</v>
      </c>
      <c r="F24" s="13">
        <v>69333</v>
      </c>
      <c r="G24" s="13">
        <v>84019</v>
      </c>
      <c r="H24" s="13">
        <v>43611</v>
      </c>
      <c r="I24" s="13">
        <v>17369</v>
      </c>
      <c r="J24" s="13">
        <v>40133</v>
      </c>
      <c r="K24" s="11">
        <f t="shared" si="4"/>
        <v>543734</v>
      </c>
    </row>
    <row r="25" spans="1:12" ht="17.25" customHeight="1">
      <c r="A25" s="12" t="s">
        <v>28</v>
      </c>
      <c r="B25" s="13">
        <v>33324</v>
      </c>
      <c r="C25" s="13">
        <v>53775</v>
      </c>
      <c r="D25" s="13">
        <v>60753</v>
      </c>
      <c r="E25" s="13">
        <v>37280</v>
      </c>
      <c r="F25" s="13">
        <v>44373</v>
      </c>
      <c r="G25" s="13">
        <v>53772</v>
      </c>
      <c r="H25" s="13">
        <v>27911</v>
      </c>
      <c r="I25" s="13">
        <v>11116</v>
      </c>
      <c r="J25" s="13">
        <v>25685</v>
      </c>
      <c r="K25" s="11">
        <f t="shared" si="4"/>
        <v>347989</v>
      </c>
      <c r="L25" s="52"/>
    </row>
    <row r="26" spans="1:12" ht="17.25" customHeight="1">
      <c r="A26" s="12" t="s">
        <v>29</v>
      </c>
      <c r="B26" s="13">
        <v>18745</v>
      </c>
      <c r="C26" s="13">
        <v>30248</v>
      </c>
      <c r="D26" s="13">
        <v>34174</v>
      </c>
      <c r="E26" s="13">
        <v>20970</v>
      </c>
      <c r="F26" s="13">
        <v>24960</v>
      </c>
      <c r="G26" s="13">
        <v>30247</v>
      </c>
      <c r="H26" s="13">
        <v>15700</v>
      </c>
      <c r="I26" s="13">
        <v>6253</v>
      </c>
      <c r="J26" s="13">
        <v>14448</v>
      </c>
      <c r="K26" s="11">
        <f t="shared" si="4"/>
        <v>195745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7972</v>
      </c>
      <c r="I27" s="11">
        <v>0</v>
      </c>
      <c r="J27" s="11">
        <v>0</v>
      </c>
      <c r="K27" s="11">
        <f t="shared" si="4"/>
        <v>7972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2.40919736</v>
      </c>
      <c r="C29" s="59">
        <f aca="true" t="shared" si="7" ref="C29:J29">SUM(C30:C33)</f>
        <v>2.7482059999999997</v>
      </c>
      <c r="D29" s="59">
        <f t="shared" si="7"/>
        <v>3.09493076</v>
      </c>
      <c r="E29" s="59">
        <f t="shared" si="7"/>
        <v>2.6322787400000003</v>
      </c>
      <c r="F29" s="59">
        <f t="shared" si="7"/>
        <v>2.5550139</v>
      </c>
      <c r="G29" s="59">
        <f t="shared" si="7"/>
        <v>2.19764772</v>
      </c>
      <c r="H29" s="59">
        <f t="shared" si="7"/>
        <v>2.5196</v>
      </c>
      <c r="I29" s="59">
        <f t="shared" si="7"/>
        <v>4.473838</v>
      </c>
      <c r="J29" s="59">
        <f t="shared" si="7"/>
        <v>2.65521029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-0.00450264</v>
      </c>
      <c r="C32" s="61">
        <v>-0.0049</v>
      </c>
      <c r="D32" s="61">
        <v>-0.00456924</v>
      </c>
      <c r="E32" s="61">
        <v>-0.00372126</v>
      </c>
      <c r="F32" s="61">
        <v>-0.0039861</v>
      </c>
      <c r="G32" s="61">
        <v>-0.00375228</v>
      </c>
      <c r="H32" s="61">
        <v>-0.0046</v>
      </c>
      <c r="I32" s="61">
        <v>-0.006862</v>
      </c>
      <c r="J32" s="61">
        <v>-0.00148971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7662.96</v>
      </c>
      <c r="I35" s="19">
        <v>0</v>
      </c>
      <c r="J35" s="19">
        <v>0</v>
      </c>
      <c r="K35" s="23">
        <f>SUM(B35:J35)</f>
        <v>7662.96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3749.28</v>
      </c>
      <c r="C39" s="23">
        <f aca="true" t="shared" si="8" ref="C39:J39">+C43</f>
        <v>5773.72</v>
      </c>
      <c r="D39" s="23">
        <f t="shared" si="8"/>
        <v>5187.36</v>
      </c>
      <c r="E39" s="19">
        <f t="shared" si="8"/>
        <v>2799.12</v>
      </c>
      <c r="F39" s="23">
        <f t="shared" si="8"/>
        <v>4408.4</v>
      </c>
      <c r="G39" s="23">
        <f t="shared" si="8"/>
        <v>6372.92</v>
      </c>
      <c r="H39" s="23">
        <f t="shared" si="8"/>
        <v>3642.28</v>
      </c>
      <c r="I39" s="23">
        <f t="shared" si="8"/>
        <v>1065.72</v>
      </c>
      <c r="J39" s="23">
        <f t="shared" si="8"/>
        <v>1673.48</v>
      </c>
      <c r="K39" s="23">
        <f aca="true" t="shared" si="9" ref="K39:K44">SUM(B39:J39)</f>
        <v>34672.28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3749.28</v>
      </c>
      <c r="C43" s="64">
        <f>ROUND(C44*C45,2)</f>
        <v>5773.72</v>
      </c>
      <c r="D43" s="64">
        <f aca="true" t="shared" si="10" ref="D43:J43">ROUND(D44*D45,2)</f>
        <v>5187.36</v>
      </c>
      <c r="E43" s="64">
        <f t="shared" si="10"/>
        <v>2799.12</v>
      </c>
      <c r="F43" s="64">
        <f t="shared" si="10"/>
        <v>4408.4</v>
      </c>
      <c r="G43" s="64">
        <f t="shared" si="10"/>
        <v>6372.92</v>
      </c>
      <c r="H43" s="64">
        <f t="shared" si="10"/>
        <v>3642.28</v>
      </c>
      <c r="I43" s="64">
        <f t="shared" si="10"/>
        <v>1065.72</v>
      </c>
      <c r="J43" s="64">
        <f t="shared" si="10"/>
        <v>1673.48</v>
      </c>
      <c r="K43" s="64">
        <f t="shared" si="9"/>
        <v>34672.28</v>
      </c>
    </row>
    <row r="44" spans="1:11" ht="17.25" customHeight="1">
      <c r="A44" s="65" t="s">
        <v>43</v>
      </c>
      <c r="B44" s="66">
        <v>876</v>
      </c>
      <c r="C44" s="66">
        <v>1349</v>
      </c>
      <c r="D44" s="66">
        <v>1212</v>
      </c>
      <c r="E44" s="66">
        <v>654</v>
      </c>
      <c r="F44" s="66">
        <v>1030</v>
      </c>
      <c r="G44" s="66">
        <v>1489</v>
      </c>
      <c r="H44" s="66">
        <v>851</v>
      </c>
      <c r="I44" s="66">
        <v>249</v>
      </c>
      <c r="J44" s="66">
        <v>391</v>
      </c>
      <c r="K44" s="66">
        <f t="shared" si="9"/>
        <v>8101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1471607.03</v>
      </c>
      <c r="C47" s="22">
        <f aca="true" t="shared" si="11" ref="C47:H47">+C48+C56</f>
        <v>2238058.4000000004</v>
      </c>
      <c r="D47" s="22">
        <f t="shared" si="11"/>
        <v>2611993.62</v>
      </c>
      <c r="E47" s="22">
        <f t="shared" si="11"/>
        <v>1493634.8700000003</v>
      </c>
      <c r="F47" s="22">
        <f t="shared" si="11"/>
        <v>1947370.2799999998</v>
      </c>
      <c r="G47" s="22">
        <f t="shared" si="11"/>
        <v>2724066.1999999997</v>
      </c>
      <c r="H47" s="22">
        <f t="shared" si="11"/>
        <v>1491846.76</v>
      </c>
      <c r="I47" s="22">
        <f>+I48+I56</f>
        <v>567019.6499999999</v>
      </c>
      <c r="J47" s="22">
        <f>+J48+J56</f>
        <v>835890.26</v>
      </c>
      <c r="K47" s="22">
        <f>SUM(B47:J47)</f>
        <v>15381487.07</v>
      </c>
    </row>
    <row r="48" spans="1:11" ht="17.25" customHeight="1">
      <c r="A48" s="16" t="s">
        <v>46</v>
      </c>
      <c r="B48" s="23">
        <f>SUM(B49:B55)</f>
        <v>1454146.32</v>
      </c>
      <c r="C48" s="23">
        <f aca="true" t="shared" si="12" ref="C48:H48">SUM(C49:C55)</f>
        <v>2215924.95</v>
      </c>
      <c r="D48" s="23">
        <f t="shared" si="12"/>
        <v>2586591.73</v>
      </c>
      <c r="E48" s="23">
        <f t="shared" si="12"/>
        <v>1472642.5100000002</v>
      </c>
      <c r="F48" s="23">
        <f t="shared" si="12"/>
        <v>1925454.3699999999</v>
      </c>
      <c r="G48" s="23">
        <f t="shared" si="12"/>
        <v>2696251.9699999997</v>
      </c>
      <c r="H48" s="23">
        <f t="shared" si="12"/>
        <v>1473638.25</v>
      </c>
      <c r="I48" s="23">
        <f>SUM(I49:I55)</f>
        <v>567019.6499999999</v>
      </c>
      <c r="J48" s="23">
        <f>SUM(J49:J55)</f>
        <v>822714.95</v>
      </c>
      <c r="K48" s="23">
        <f aca="true" t="shared" si="13" ref="K48:K56">SUM(B48:J48)</f>
        <v>15214384.699999997</v>
      </c>
    </row>
    <row r="49" spans="1:11" ht="17.25" customHeight="1">
      <c r="A49" s="34" t="s">
        <v>47</v>
      </c>
      <c r="B49" s="23">
        <f aca="true" t="shared" si="14" ref="B49:H49">ROUND(B30*B7,2)</f>
        <v>1453107.74</v>
      </c>
      <c r="C49" s="23">
        <f t="shared" si="14"/>
        <v>2209181.35</v>
      </c>
      <c r="D49" s="23">
        <f t="shared" si="14"/>
        <v>2585215.46</v>
      </c>
      <c r="E49" s="23">
        <f t="shared" si="14"/>
        <v>1471921.31</v>
      </c>
      <c r="F49" s="23">
        <f t="shared" si="14"/>
        <v>1924043.01</v>
      </c>
      <c r="G49" s="23">
        <f t="shared" si="14"/>
        <v>2694471.77</v>
      </c>
      <c r="H49" s="23">
        <f t="shared" si="14"/>
        <v>1465002.77</v>
      </c>
      <c r="I49" s="23">
        <f>ROUND(I30*I7,2)</f>
        <v>566821.99</v>
      </c>
      <c r="J49" s="23">
        <f>ROUND(J30*J7,2)</f>
        <v>821502.12</v>
      </c>
      <c r="K49" s="23">
        <f t="shared" si="13"/>
        <v>15191267.519999998</v>
      </c>
    </row>
    <row r="50" spans="1:11" ht="17.25" customHeight="1">
      <c r="A50" s="34" t="s">
        <v>48</v>
      </c>
      <c r="B50" s="19">
        <v>0</v>
      </c>
      <c r="C50" s="23">
        <f>ROUND(C31*C7,2)</f>
        <v>4910.54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4910.54</v>
      </c>
    </row>
    <row r="51" spans="1:11" ht="17.25" customHeight="1">
      <c r="A51" s="67" t="s">
        <v>109</v>
      </c>
      <c r="B51" s="68">
        <f>ROUND(B32*B7,2)</f>
        <v>-2710.7</v>
      </c>
      <c r="C51" s="68">
        <f>ROUND(C32*C7,2)</f>
        <v>-3940.66</v>
      </c>
      <c r="D51" s="68">
        <f aca="true" t="shared" si="15" ref="D51:J51">ROUND(D32*D7,2)</f>
        <v>-3811.09</v>
      </c>
      <c r="E51" s="68">
        <f t="shared" si="15"/>
        <v>-2077.92</v>
      </c>
      <c r="F51" s="68">
        <f t="shared" si="15"/>
        <v>-2997.04</v>
      </c>
      <c r="G51" s="68">
        <f t="shared" si="15"/>
        <v>-4592.72</v>
      </c>
      <c r="H51" s="68">
        <f t="shared" si="15"/>
        <v>-2669.76</v>
      </c>
      <c r="I51" s="68">
        <f t="shared" si="15"/>
        <v>-868.06</v>
      </c>
      <c r="J51" s="68">
        <f t="shared" si="15"/>
        <v>-460.65</v>
      </c>
      <c r="K51" s="68">
        <f>SUM(B51:J51)</f>
        <v>-24128.600000000002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7662.96</v>
      </c>
      <c r="I53" s="31">
        <f>+I35</f>
        <v>0</v>
      </c>
      <c r="J53" s="31">
        <f>+J35</f>
        <v>0</v>
      </c>
      <c r="K53" s="23">
        <f t="shared" si="13"/>
        <v>7662.96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3749.28</v>
      </c>
      <c r="C55" s="36">
        <v>5773.72</v>
      </c>
      <c r="D55" s="36">
        <v>5187.36</v>
      </c>
      <c r="E55" s="19">
        <v>2799.12</v>
      </c>
      <c r="F55" s="36">
        <v>4408.4</v>
      </c>
      <c r="G55" s="36">
        <v>6372.92</v>
      </c>
      <c r="H55" s="36">
        <v>3642.28</v>
      </c>
      <c r="I55" s="36">
        <v>1065.72</v>
      </c>
      <c r="J55" s="19">
        <v>1673.48</v>
      </c>
      <c r="K55" s="23">
        <f t="shared" si="13"/>
        <v>34672.28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21915.91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167102.37000000002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-247332.21</v>
      </c>
      <c r="C60" s="35">
        <f t="shared" si="16"/>
        <v>-264786.19</v>
      </c>
      <c r="D60" s="35">
        <f t="shared" si="16"/>
        <v>-252621.85</v>
      </c>
      <c r="E60" s="35">
        <f t="shared" si="16"/>
        <v>-291441.71</v>
      </c>
      <c r="F60" s="35">
        <f t="shared" si="16"/>
        <v>-147810.93</v>
      </c>
      <c r="G60" s="35">
        <f t="shared" si="16"/>
        <v>-316195.05000000005</v>
      </c>
      <c r="H60" s="35">
        <f t="shared" si="16"/>
        <v>-220540.44</v>
      </c>
      <c r="I60" s="35">
        <f t="shared" si="16"/>
        <v>-81432.36</v>
      </c>
      <c r="J60" s="35">
        <f t="shared" si="16"/>
        <v>-90140.02</v>
      </c>
      <c r="K60" s="35">
        <f>SUM(B60:J60)</f>
        <v>-1912300.76</v>
      </c>
    </row>
    <row r="61" spans="1:11" ht="18.75" customHeight="1">
      <c r="A61" s="16" t="s">
        <v>78</v>
      </c>
      <c r="B61" s="35">
        <f aca="true" t="shared" si="17" ref="B61:J61">B62+B63+B64+B65+B66+B67</f>
        <v>-233971.47</v>
      </c>
      <c r="C61" s="35">
        <f t="shared" si="17"/>
        <v>-244790.05</v>
      </c>
      <c r="D61" s="35">
        <f t="shared" si="17"/>
        <v>-234111.08000000002</v>
      </c>
      <c r="E61" s="35">
        <f t="shared" si="17"/>
        <v>-265480.25</v>
      </c>
      <c r="F61" s="35">
        <f t="shared" si="17"/>
        <v>-248882.51</v>
      </c>
      <c r="G61" s="35">
        <f t="shared" si="17"/>
        <v>-289074.58</v>
      </c>
      <c r="H61" s="35">
        <f t="shared" si="17"/>
        <v>-207169.5</v>
      </c>
      <c r="I61" s="35">
        <f t="shared" si="17"/>
        <v>-37632</v>
      </c>
      <c r="J61" s="35">
        <f t="shared" si="17"/>
        <v>-64865.5</v>
      </c>
      <c r="K61" s="35">
        <f aca="true" t="shared" si="18" ref="K61:K94">SUM(B61:J61)</f>
        <v>-1825976.9400000002</v>
      </c>
    </row>
    <row r="62" spans="1:11" ht="18.75" customHeight="1">
      <c r="A62" s="12" t="s">
        <v>79</v>
      </c>
      <c r="B62" s="35">
        <f>-ROUND(B9*$D$3,2)</f>
        <v>-161147</v>
      </c>
      <c r="C62" s="35">
        <f aca="true" t="shared" si="19" ref="C62:J62">-ROUND(C9*$D$3,2)</f>
        <v>-231129.5</v>
      </c>
      <c r="D62" s="35">
        <f t="shared" si="19"/>
        <v>-200007.5</v>
      </c>
      <c r="E62" s="35">
        <f t="shared" si="19"/>
        <v>-152215</v>
      </c>
      <c r="F62" s="35">
        <f t="shared" si="19"/>
        <v>-168248.5</v>
      </c>
      <c r="G62" s="35">
        <f t="shared" si="19"/>
        <v>-213181.5</v>
      </c>
      <c r="H62" s="35">
        <f t="shared" si="19"/>
        <v>-207112.5</v>
      </c>
      <c r="I62" s="35">
        <f t="shared" si="19"/>
        <v>-37632</v>
      </c>
      <c r="J62" s="35">
        <f t="shared" si="19"/>
        <v>-64865.5</v>
      </c>
      <c r="K62" s="35">
        <f t="shared" si="18"/>
        <v>-1435539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-451.5</v>
      </c>
      <c r="C64" s="35">
        <v>-262.5</v>
      </c>
      <c r="D64" s="35">
        <v>-269.5</v>
      </c>
      <c r="E64" s="35">
        <v>-791</v>
      </c>
      <c r="F64" s="35">
        <v>-322</v>
      </c>
      <c r="G64" s="35">
        <v>-329</v>
      </c>
      <c r="H64" s="19">
        <v>0</v>
      </c>
      <c r="I64" s="19">
        <v>0</v>
      </c>
      <c r="J64" s="19">
        <v>0</v>
      </c>
      <c r="K64" s="35">
        <f t="shared" si="18"/>
        <v>-2425.5</v>
      </c>
    </row>
    <row r="65" spans="1:11" ht="18.75" customHeight="1">
      <c r="A65" s="12" t="s">
        <v>110</v>
      </c>
      <c r="B65" s="19">
        <v>-4151</v>
      </c>
      <c r="C65" s="19">
        <v>-1690.5</v>
      </c>
      <c r="D65" s="19">
        <v>-1953</v>
      </c>
      <c r="E65" s="19">
        <v>-4042.5</v>
      </c>
      <c r="F65" s="19">
        <v>-1249.5</v>
      </c>
      <c r="G65" s="19">
        <v>-1372</v>
      </c>
      <c r="H65" s="19">
        <v>0</v>
      </c>
      <c r="I65" s="19">
        <v>0</v>
      </c>
      <c r="J65" s="19">
        <v>0</v>
      </c>
      <c r="K65" s="35">
        <f t="shared" si="18"/>
        <v>-14458.5</v>
      </c>
    </row>
    <row r="66" spans="1:11" ht="18.75" customHeight="1">
      <c r="A66" s="12" t="s">
        <v>56</v>
      </c>
      <c r="B66" s="47">
        <v>-68221.97</v>
      </c>
      <c r="C66" s="47">
        <v>-11707.55</v>
      </c>
      <c r="D66" s="47">
        <v>-31836.08</v>
      </c>
      <c r="E66" s="47">
        <v>-108431.75</v>
      </c>
      <c r="F66" s="47">
        <v>-79062.51</v>
      </c>
      <c r="G66" s="47">
        <v>-74147.08</v>
      </c>
      <c r="H66" s="19">
        <v>-57</v>
      </c>
      <c r="I66" s="19">
        <v>0</v>
      </c>
      <c r="J66" s="19">
        <v>0</v>
      </c>
      <c r="K66" s="35">
        <f t="shared" si="18"/>
        <v>-373463.94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0</v>
      </c>
      <c r="F67" s="19">
        <v>0</v>
      </c>
      <c r="G67" s="19">
        <v>-45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-13360.74</v>
      </c>
      <c r="C68" s="35">
        <f t="shared" si="20"/>
        <v>-19996.140000000003</v>
      </c>
      <c r="D68" s="35">
        <f t="shared" si="20"/>
        <v>-18510.77</v>
      </c>
      <c r="E68" s="35">
        <f t="shared" si="20"/>
        <v>-25961.46</v>
      </c>
      <c r="F68" s="35">
        <f t="shared" si="20"/>
        <v>-14900.18</v>
      </c>
      <c r="G68" s="35">
        <f t="shared" si="20"/>
        <v>-27120.47</v>
      </c>
      <c r="H68" s="35">
        <f t="shared" si="20"/>
        <v>-13370.94</v>
      </c>
      <c r="I68" s="35">
        <f t="shared" si="20"/>
        <v>-43800.36</v>
      </c>
      <c r="J68" s="35">
        <f t="shared" si="20"/>
        <v>-25274.52</v>
      </c>
      <c r="K68" s="35">
        <f t="shared" si="18"/>
        <v>-202295.58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107</v>
      </c>
      <c r="C91" s="35">
        <v>-295.32</v>
      </c>
      <c r="D91" s="35">
        <v>1057.16</v>
      </c>
      <c r="E91" s="35">
        <v>-603.48</v>
      </c>
      <c r="F91" s="35">
        <v>3291.32</v>
      </c>
      <c r="G91" s="35">
        <v>38.52</v>
      </c>
      <c r="H91" s="35">
        <v>-81.32</v>
      </c>
      <c r="I91" s="35">
        <v>0</v>
      </c>
      <c r="J91" s="35">
        <v>-680.52</v>
      </c>
      <c r="K91" s="35">
        <f t="shared" si="18"/>
        <v>2833.36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-12397.17</v>
      </c>
      <c r="F92" s="19">
        <v>0</v>
      </c>
      <c r="G92" s="19">
        <v>0</v>
      </c>
      <c r="H92" s="19">
        <v>0</v>
      </c>
      <c r="I92" s="48">
        <v>-7144.45</v>
      </c>
      <c r="J92" s="48">
        <v>-14962.44</v>
      </c>
      <c r="K92" s="48">
        <f t="shared" si="18"/>
        <v>-34504.06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35">
        <v>115971.76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115971.76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1224274.82</v>
      </c>
      <c r="C97" s="24">
        <f t="shared" si="21"/>
        <v>1973272.2100000002</v>
      </c>
      <c r="D97" s="24">
        <f t="shared" si="21"/>
        <v>2359371.77</v>
      </c>
      <c r="E97" s="24">
        <f t="shared" si="21"/>
        <v>1202193.1600000004</v>
      </c>
      <c r="F97" s="24">
        <f t="shared" si="21"/>
        <v>1799559.3499999999</v>
      </c>
      <c r="G97" s="24">
        <f t="shared" si="21"/>
        <v>2407871.1499999994</v>
      </c>
      <c r="H97" s="24">
        <f t="shared" si="21"/>
        <v>1271306.32</v>
      </c>
      <c r="I97" s="24">
        <f>+I98+I99</f>
        <v>485587.2899999999</v>
      </c>
      <c r="J97" s="24">
        <f>+J98+J99</f>
        <v>745750.24</v>
      </c>
      <c r="K97" s="48">
        <f>SUM(B97:J97)</f>
        <v>13469186.31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1206814.11</v>
      </c>
      <c r="C98" s="24">
        <f t="shared" si="22"/>
        <v>1951138.7600000002</v>
      </c>
      <c r="D98" s="24">
        <f t="shared" si="22"/>
        <v>2333969.88</v>
      </c>
      <c r="E98" s="24">
        <f t="shared" si="22"/>
        <v>1181200.8000000003</v>
      </c>
      <c r="F98" s="24">
        <f t="shared" si="22"/>
        <v>1777643.44</v>
      </c>
      <c r="G98" s="24">
        <f t="shared" si="22"/>
        <v>2380056.9199999995</v>
      </c>
      <c r="H98" s="24">
        <f t="shared" si="22"/>
        <v>1253097.81</v>
      </c>
      <c r="I98" s="24">
        <f t="shared" si="22"/>
        <v>485587.2899999999</v>
      </c>
      <c r="J98" s="24">
        <f t="shared" si="22"/>
        <v>732574.9299999999</v>
      </c>
      <c r="K98" s="48">
        <f>SUM(B98:J98)</f>
        <v>13302083.94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21915.91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167102.37000000002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13469186.319999998</v>
      </c>
      <c r="L105" s="54"/>
    </row>
    <row r="106" spans="1:11" ht="18.75" customHeight="1">
      <c r="A106" s="26" t="s">
        <v>74</v>
      </c>
      <c r="B106" s="27">
        <v>164151.01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164151.01</v>
      </c>
    </row>
    <row r="107" spans="1:11" ht="18.75" customHeight="1">
      <c r="A107" s="26" t="s">
        <v>75</v>
      </c>
      <c r="B107" s="27">
        <v>1060123.81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1060123.81</v>
      </c>
    </row>
    <row r="108" spans="1:11" ht="18.75" customHeight="1">
      <c r="A108" s="26" t="s">
        <v>76</v>
      </c>
      <c r="B108" s="40">
        <v>0</v>
      </c>
      <c r="C108" s="27">
        <f>+C97</f>
        <v>1973272.2100000002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1973272.2100000002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2359371.77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2359371.77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1202193.1600000004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1202193.1600000004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347692.96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347692.96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637433.46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637433.46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814432.93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814432.93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688812.41</v>
      </c>
      <c r="H114" s="40">
        <v>0</v>
      </c>
      <c r="I114" s="40">
        <v>0</v>
      </c>
      <c r="J114" s="40">
        <v>0</v>
      </c>
      <c r="K114" s="41">
        <f t="shared" si="24"/>
        <v>688812.41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56193.31</v>
      </c>
      <c r="H115" s="40">
        <v>0</v>
      </c>
      <c r="I115" s="40">
        <v>0</v>
      </c>
      <c r="J115" s="40">
        <v>0</v>
      </c>
      <c r="K115" s="41">
        <f t="shared" si="24"/>
        <v>56193.31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388611.92</v>
      </c>
      <c r="H116" s="40">
        <v>0</v>
      </c>
      <c r="I116" s="40">
        <v>0</v>
      </c>
      <c r="J116" s="40">
        <v>0</v>
      </c>
      <c r="K116" s="41">
        <f t="shared" si="24"/>
        <v>388611.92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353402.54</v>
      </c>
      <c r="H117" s="40">
        <v>0</v>
      </c>
      <c r="I117" s="40">
        <v>0</v>
      </c>
      <c r="J117" s="40">
        <v>0</v>
      </c>
      <c r="K117" s="41">
        <f t="shared" si="24"/>
        <v>353402.54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920850.99</v>
      </c>
      <c r="H118" s="40">
        <v>0</v>
      </c>
      <c r="I118" s="40">
        <v>0</v>
      </c>
      <c r="J118" s="40">
        <v>0</v>
      </c>
      <c r="K118" s="41">
        <f t="shared" si="24"/>
        <v>920850.99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466906.27</v>
      </c>
      <c r="I119" s="40">
        <v>0</v>
      </c>
      <c r="J119" s="40">
        <v>0</v>
      </c>
      <c r="K119" s="41">
        <f t="shared" si="24"/>
        <v>466906.27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804400.04</v>
      </c>
      <c r="I120" s="40">
        <v>0</v>
      </c>
      <c r="J120" s="40">
        <v>0</v>
      </c>
      <c r="K120" s="41">
        <f t="shared" si="24"/>
        <v>804400.04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485587.29</v>
      </c>
      <c r="J121" s="40">
        <v>0</v>
      </c>
      <c r="K121" s="41">
        <f t="shared" si="24"/>
        <v>485587.29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745750.24</v>
      </c>
      <c r="K122" s="44">
        <f t="shared" si="24"/>
        <v>745750.24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2015-04-06T19:54:41Z</dcterms:modified>
  <cp:category/>
  <cp:version/>
  <cp:contentType/>
  <cp:contentStatus/>
</cp:coreProperties>
</file>