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<sst xmlns="http://schemas.openxmlformats.org/spreadsheetml/2006/main" count="126" uniqueCount="126">
  <si>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</si>
  <si>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</si>
  <si>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</si>
  <si>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</si>
  <si>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</si>
  <si>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</si>
  <si>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</si>
  <si>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</si>
  <si>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</si>
  <si>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</si>
  <si>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</si>
  <si>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</si>
  <si>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</si>
  <si>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</si>
  <si>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</si>
  <si>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</si>
  <si>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</si>
  <si>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</si>
  <si>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</si>
  <si>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</si>
  <si>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</si>
  <si>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</si>
  <si>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</si>
  <si>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</si>
  <si>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</si>
  <si>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</si>
  <si>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</si>
  <si>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</si>
  <si>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</si>
  <si>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</si>
  <si>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</si>
  <si>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</si>
  <si>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</si>
  <si>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</si>
  <si>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</si>
  <si>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</si>
  <si>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</si>
  <si>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</si>
  <si>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</si>
  <si>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</si>
  <si>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</si>
  <si>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</si>
  <si>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</si>
  <si>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</si>
  <si>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</si>
  <si>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</si>
  <si>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</si>
  <si>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</si>
  <si>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</si>
  <si>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</si>
  <si>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</si>
  <si>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</si>
  <si>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</si>
  <si>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</si>
  <si>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</si>
  <si>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</si>
  <si>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</si>
  <si>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</si>
  <si>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</si>
  <si>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</si>
  <si>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</si>
  <si>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</si>
  <si>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</si>
  <si>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</si>
  <si>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</si>
  <si>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</si>
  <si>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</si>
  <si>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</si>
  <si>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</si>
  <si>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</si>
  <si>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</si>
  <si>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</si>
  <si>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</si>
  <si>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</si>
  <si>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</si>
  <si>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</si>
  <si>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</si>
  <si>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</si>
  <si>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</si>
  <si>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</si>
  <si>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</si>
  <si>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</si>
  <si>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</si>
  <si>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</si>
  <si>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</si>
  <si>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</si>
  <si>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</si>
  <si>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</si>
  <si>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</si>
  <si>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</si>
  <si>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</si>
  <si>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</si>
  <si>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</si>
  <si>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</si>
  <si>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</si>
  <si>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</si>
  <si>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</si>
  <si>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</si>
  <si>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</si>
  <si>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</si>
  <si>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</si>
  <si>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</si>
  <si>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</si>
  <si>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</si>
  <si>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</si>
  <si>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</si>
  <si>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</si>
  <si>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</si>
  <si>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</si>
  <si>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</si>
  <si>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</si>
  <si>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</si>
  <si>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</si>
  <si>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</si>
  <si>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</si>
  <si>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</si>
  <si>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</si>
  <si>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</si>
  <si>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</si>
  <si>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</si>
  <si>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</si>
  <si>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</si>
  <si>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</si>
  <si>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</si>
  <si>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</si>
  <si>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22/03/15 - VENCIMENTO 27/03/15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</si>
</sst>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180052</v>
      </c>
      <c r="C7" s="9">
        <f t="shared" si="0"/>
        <v>225084</v>
      </c>
      <c r="D7" s="9">
        <f t="shared" si="0"/>
        <v>258247</v>
      </c>
      <c r="E7" s="9">
        <f t="shared" si="0"/>
        <v>141557</v>
      </c>
      <c r="F7" s="9">
        <f t="shared" si="0"/>
        <v>220096</v>
      </c>
      <c r="G7" s="9">
        <f t="shared" si="0"/>
        <v>388263</v>
      </c>
      <c r="H7" s="9">
        <f t="shared" si="0"/>
        <v>141255</v>
      </c>
      <c r="I7" s="9">
        <f t="shared" si="0"/>
        <v>27174</v>
      </c>
      <c r="J7" s="9">
        <f t="shared" si="0"/>
        <v>108551</v>
      </c>
      <c r="K7" s="9">
        <f t="shared" si="0"/>
        <v>1690279</v>
      </c>
      <c r="L7" s="52"/>
    </row>
    <row r="8" spans="1:11" ht="17.25" customHeight="1">
      <c r="A8" s="10" t="s">
        <v>103</v>
      </c>
      <c r="B8" s="11">
        <f>B9+B12+B16</f>
        <v>102543</v>
      </c>
      <c r="C8" s="11">
        <f aca="true" t="shared" si="1" ref="C8:J8">C9+C12+C16</f>
        <v>133812</v>
      </c>
      <c r="D8" s="11">
        <f t="shared" si="1"/>
        <v>144203</v>
      </c>
      <c r="E8" s="11">
        <f t="shared" si="1"/>
        <v>82661</v>
      </c>
      <c r="F8" s="11">
        <f t="shared" si="1"/>
        <v>115300</v>
      </c>
      <c r="G8" s="11">
        <f t="shared" si="1"/>
        <v>204659</v>
      </c>
      <c r="H8" s="11">
        <f t="shared" si="1"/>
        <v>86227</v>
      </c>
      <c r="I8" s="11">
        <f t="shared" si="1"/>
        <v>14096</v>
      </c>
      <c r="J8" s="11">
        <f t="shared" si="1"/>
        <v>61024</v>
      </c>
      <c r="K8" s="11">
        <f>SUM(B8:J8)</f>
        <v>944525</v>
      </c>
    </row>
    <row r="9" spans="1:11" ht="17.25" customHeight="1">
      <c r="A9" s="15" t="s">
        <v>17</v>
      </c>
      <c r="B9" s="13">
        <f>+B10+B11</f>
        <v>21691</v>
      </c>
      <c r="C9" s="13">
        <f aca="true" t="shared" si="2" ref="C9:J9">+C10+C11</f>
        <v>30481</v>
      </c>
      <c r="D9" s="13">
        <f t="shared" si="2"/>
        <v>30973</v>
      </c>
      <c r="E9" s="13">
        <f t="shared" si="2"/>
        <v>17788</v>
      </c>
      <c r="F9" s="13">
        <f t="shared" si="2"/>
        <v>20291</v>
      </c>
      <c r="G9" s="13">
        <f t="shared" si="2"/>
        <v>29078</v>
      </c>
      <c r="H9" s="13">
        <f t="shared" si="2"/>
        <v>18940</v>
      </c>
      <c r="I9" s="13">
        <f t="shared" si="2"/>
        <v>3750</v>
      </c>
      <c r="J9" s="13">
        <f t="shared" si="2"/>
        <v>12173</v>
      </c>
      <c r="K9" s="11">
        <f>SUM(B9:J9)</f>
        <v>185165</v>
      </c>
    </row>
    <row r="10" spans="1:11" ht="17.25" customHeight="1">
      <c r="A10" s="29" t="s">
        <v>18</v>
      </c>
      <c r="B10" s="13">
        <v>21691</v>
      </c>
      <c r="C10" s="13">
        <v>30481</v>
      </c>
      <c r="D10" s="13">
        <v>30973</v>
      </c>
      <c r="E10" s="13">
        <v>17788</v>
      </c>
      <c r="F10" s="13">
        <v>20291</v>
      </c>
      <c r="G10" s="13">
        <v>29078</v>
      </c>
      <c r="H10" s="13">
        <v>18940</v>
      </c>
      <c r="I10" s="13">
        <v>3750</v>
      </c>
      <c r="J10" s="13">
        <v>12173</v>
      </c>
      <c r="K10" s="11">
        <f>SUM(B10:J10)</f>
        <v>185165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73344</v>
      </c>
      <c r="C12" s="17">
        <f t="shared" si="3"/>
        <v>93688</v>
      </c>
      <c r="D12" s="17">
        <f t="shared" si="3"/>
        <v>103852</v>
      </c>
      <c r="E12" s="17">
        <f t="shared" si="3"/>
        <v>59221</v>
      </c>
      <c r="F12" s="17">
        <f t="shared" si="3"/>
        <v>86690</v>
      </c>
      <c r="G12" s="17">
        <f t="shared" si="3"/>
        <v>161735</v>
      </c>
      <c r="H12" s="17">
        <f t="shared" si="3"/>
        <v>61945</v>
      </c>
      <c r="I12" s="17">
        <f t="shared" si="3"/>
        <v>9326</v>
      </c>
      <c r="J12" s="17">
        <f t="shared" si="3"/>
        <v>44918</v>
      </c>
      <c r="K12" s="11">
        <f aca="true" t="shared" si="4" ref="K12:K27">SUM(B12:J12)</f>
        <v>694719</v>
      </c>
    </row>
    <row r="13" spans="1:13" ht="17.25" customHeight="1">
      <c r="A13" s="14" t="s">
        <v>20</v>
      </c>
      <c r="B13" s="13">
        <v>35896</v>
      </c>
      <c r="C13" s="13">
        <v>49112</v>
      </c>
      <c r="D13" s="13">
        <v>53446</v>
      </c>
      <c r="E13" s="13">
        <v>31223</v>
      </c>
      <c r="F13" s="13">
        <v>43084</v>
      </c>
      <c r="G13" s="13">
        <v>74934</v>
      </c>
      <c r="H13" s="13">
        <v>28268</v>
      </c>
      <c r="I13" s="13">
        <v>5239</v>
      </c>
      <c r="J13" s="13">
        <v>23499</v>
      </c>
      <c r="K13" s="11">
        <f t="shared" si="4"/>
        <v>344701</v>
      </c>
      <c r="L13" s="52"/>
      <c r="M13" s="53"/>
    </row>
    <row r="14" spans="1:12" ht="17.25" customHeight="1">
      <c r="A14" s="14" t="s">
        <v>21</v>
      </c>
      <c r="B14" s="13">
        <v>34171</v>
      </c>
      <c r="C14" s="13">
        <v>40082</v>
      </c>
      <c r="D14" s="13">
        <v>45910</v>
      </c>
      <c r="E14" s="13">
        <v>25318</v>
      </c>
      <c r="F14" s="13">
        <v>40091</v>
      </c>
      <c r="G14" s="13">
        <v>81359</v>
      </c>
      <c r="H14" s="13">
        <v>30540</v>
      </c>
      <c r="I14" s="13">
        <v>3640</v>
      </c>
      <c r="J14" s="13">
        <v>19662</v>
      </c>
      <c r="K14" s="11">
        <f t="shared" si="4"/>
        <v>320773</v>
      </c>
      <c r="L14" s="52"/>
    </row>
    <row r="15" spans="1:11" ht="17.25" customHeight="1">
      <c r="A15" s="14" t="s">
        <v>22</v>
      </c>
      <c r="B15" s="13">
        <v>3277</v>
      </c>
      <c r="C15" s="13">
        <v>4494</v>
      </c>
      <c r="D15" s="13">
        <v>4496</v>
      </c>
      <c r="E15" s="13">
        <v>2680</v>
      </c>
      <c r="F15" s="13">
        <v>3515</v>
      </c>
      <c r="G15" s="13">
        <v>5442</v>
      </c>
      <c r="H15" s="13">
        <v>3137</v>
      </c>
      <c r="I15" s="13">
        <v>447</v>
      </c>
      <c r="J15" s="13">
        <v>1757</v>
      </c>
      <c r="K15" s="11">
        <f t="shared" si="4"/>
        <v>29245</v>
      </c>
    </row>
    <row r="16" spans="1:11" ht="17.25" customHeight="1">
      <c r="A16" s="15" t="s">
        <v>99</v>
      </c>
      <c r="B16" s="13">
        <f>B17+B18+B19</f>
        <v>7508</v>
      </c>
      <c r="C16" s="13">
        <f aca="true" t="shared" si="5" ref="C16:J16">C17+C18+C19</f>
        <v>9643</v>
      </c>
      <c r="D16" s="13">
        <f t="shared" si="5"/>
        <v>9378</v>
      </c>
      <c r="E16" s="13">
        <f t="shared" si="5"/>
        <v>5652</v>
      </c>
      <c r="F16" s="13">
        <f t="shared" si="5"/>
        <v>8319</v>
      </c>
      <c r="G16" s="13">
        <f t="shared" si="5"/>
        <v>13846</v>
      </c>
      <c r="H16" s="13">
        <f t="shared" si="5"/>
        <v>5342</v>
      </c>
      <c r="I16" s="13">
        <f t="shared" si="5"/>
        <v>1020</v>
      </c>
      <c r="J16" s="13">
        <f t="shared" si="5"/>
        <v>3933</v>
      </c>
      <c r="K16" s="11">
        <f t="shared" si="4"/>
        <v>64641</v>
      </c>
    </row>
    <row r="17" spans="1:11" ht="17.25" customHeight="1">
      <c r="A17" s="14" t="s">
        <v>100</v>
      </c>
      <c r="B17" s="13">
        <v>2985</v>
      </c>
      <c r="C17" s="13">
        <v>3837</v>
      </c>
      <c r="D17" s="13">
        <v>3886</v>
      </c>
      <c r="E17" s="13">
        <v>2471</v>
      </c>
      <c r="F17" s="13">
        <v>3507</v>
      </c>
      <c r="G17" s="13">
        <v>6074</v>
      </c>
      <c r="H17" s="13">
        <v>2481</v>
      </c>
      <c r="I17" s="13">
        <v>494</v>
      </c>
      <c r="J17" s="13">
        <v>1660</v>
      </c>
      <c r="K17" s="11">
        <f t="shared" si="4"/>
        <v>27395</v>
      </c>
    </row>
    <row r="18" spans="1:11" ht="17.25" customHeight="1">
      <c r="A18" s="14" t="s">
        <v>101</v>
      </c>
      <c r="B18" s="13">
        <v>461</v>
      </c>
      <c r="C18" s="13">
        <v>557</v>
      </c>
      <c r="D18" s="13">
        <v>538</v>
      </c>
      <c r="E18" s="13">
        <v>391</v>
      </c>
      <c r="F18" s="13">
        <v>492</v>
      </c>
      <c r="G18" s="13">
        <v>1167</v>
      </c>
      <c r="H18" s="13">
        <v>344</v>
      </c>
      <c r="I18" s="13">
        <v>54</v>
      </c>
      <c r="J18" s="13">
        <v>160</v>
      </c>
      <c r="K18" s="11">
        <f t="shared" si="4"/>
        <v>4164</v>
      </c>
    </row>
    <row r="19" spans="1:11" ht="17.25" customHeight="1">
      <c r="A19" s="14" t="s">
        <v>102</v>
      </c>
      <c r="B19" s="13">
        <v>4062</v>
      </c>
      <c r="C19" s="13">
        <v>5249</v>
      </c>
      <c r="D19" s="13">
        <v>4954</v>
      </c>
      <c r="E19" s="13">
        <v>2790</v>
      </c>
      <c r="F19" s="13">
        <v>4320</v>
      </c>
      <c r="G19" s="13">
        <v>6605</v>
      </c>
      <c r="H19" s="13">
        <v>2517</v>
      </c>
      <c r="I19" s="13">
        <v>472</v>
      </c>
      <c r="J19" s="13">
        <v>2113</v>
      </c>
      <c r="K19" s="11">
        <f t="shared" si="4"/>
        <v>33082</v>
      </c>
    </row>
    <row r="20" spans="1:11" ht="17.25" customHeight="1">
      <c r="A20" s="16" t="s">
        <v>23</v>
      </c>
      <c r="B20" s="11">
        <f>+B21+B22+B23</f>
        <v>58664</v>
      </c>
      <c r="C20" s="11">
        <f aca="true" t="shared" si="6" ref="C20:J20">+C21+C22+C23</f>
        <v>64223</v>
      </c>
      <c r="D20" s="11">
        <f t="shared" si="6"/>
        <v>79611</v>
      </c>
      <c r="E20" s="11">
        <f t="shared" si="6"/>
        <v>41239</v>
      </c>
      <c r="F20" s="11">
        <f t="shared" si="6"/>
        <v>81122</v>
      </c>
      <c r="G20" s="11">
        <f t="shared" si="6"/>
        <v>152986</v>
      </c>
      <c r="H20" s="11">
        <f t="shared" si="6"/>
        <v>42474</v>
      </c>
      <c r="I20" s="11">
        <f t="shared" si="6"/>
        <v>8380</v>
      </c>
      <c r="J20" s="11">
        <f t="shared" si="6"/>
        <v>31305</v>
      </c>
      <c r="K20" s="11">
        <f t="shared" si="4"/>
        <v>560004</v>
      </c>
    </row>
    <row r="21" spans="1:12" ht="17.25" customHeight="1">
      <c r="A21" s="12" t="s">
        <v>24</v>
      </c>
      <c r="B21" s="13">
        <v>34223</v>
      </c>
      <c r="C21" s="13">
        <v>41405</v>
      </c>
      <c r="D21" s="13">
        <v>49911</v>
      </c>
      <c r="E21" s="13">
        <v>26445</v>
      </c>
      <c r="F21" s="13">
        <v>47637</v>
      </c>
      <c r="G21" s="13">
        <v>82011</v>
      </c>
      <c r="H21" s="13">
        <v>24703</v>
      </c>
      <c r="I21" s="13">
        <v>5653</v>
      </c>
      <c r="J21" s="13">
        <v>19518</v>
      </c>
      <c r="K21" s="11">
        <f t="shared" si="4"/>
        <v>331506</v>
      </c>
      <c r="L21" s="52"/>
    </row>
    <row r="22" spans="1:12" ht="17.25" customHeight="1">
      <c r="A22" s="12" t="s">
        <v>25</v>
      </c>
      <c r="B22" s="13">
        <v>22623</v>
      </c>
      <c r="C22" s="13">
        <v>20791</v>
      </c>
      <c r="D22" s="13">
        <v>27344</v>
      </c>
      <c r="E22" s="13">
        <v>13602</v>
      </c>
      <c r="F22" s="13">
        <v>31416</v>
      </c>
      <c r="G22" s="13">
        <v>67373</v>
      </c>
      <c r="H22" s="13">
        <v>16459</v>
      </c>
      <c r="I22" s="13">
        <v>2458</v>
      </c>
      <c r="J22" s="13">
        <v>10843</v>
      </c>
      <c r="K22" s="11">
        <f t="shared" si="4"/>
        <v>212909</v>
      </c>
      <c r="L22" s="52"/>
    </row>
    <row r="23" spans="1:11" ht="17.25" customHeight="1">
      <c r="A23" s="12" t="s">
        <v>26</v>
      </c>
      <c r="B23" s="13">
        <v>1818</v>
      </c>
      <c r="C23" s="13">
        <v>2027</v>
      </c>
      <c r="D23" s="13">
        <v>2356</v>
      </c>
      <c r="E23" s="13">
        <v>1192</v>
      </c>
      <c r="F23" s="13">
        <v>2069</v>
      </c>
      <c r="G23" s="13">
        <v>3602</v>
      </c>
      <c r="H23" s="13">
        <v>1312</v>
      </c>
      <c r="I23" s="13">
        <v>269</v>
      </c>
      <c r="J23" s="13">
        <v>944</v>
      </c>
      <c r="K23" s="11">
        <f t="shared" si="4"/>
        <v>15589</v>
      </c>
    </row>
    <row r="24" spans="1:11" ht="17.25" customHeight="1">
      <c r="A24" s="16" t="s">
        <v>27</v>
      </c>
      <c r="B24" s="13">
        <v>18845</v>
      </c>
      <c r="C24" s="13">
        <v>27049</v>
      </c>
      <c r="D24" s="13">
        <v>34433</v>
      </c>
      <c r="E24" s="13">
        <v>17657</v>
      </c>
      <c r="F24" s="13">
        <v>23674</v>
      </c>
      <c r="G24" s="13">
        <v>30618</v>
      </c>
      <c r="H24" s="13">
        <v>11848</v>
      </c>
      <c r="I24" s="13">
        <v>4698</v>
      </c>
      <c r="J24" s="13">
        <v>16222</v>
      </c>
      <c r="K24" s="11">
        <f t="shared" si="4"/>
        <v>185044</v>
      </c>
    </row>
    <row r="25" spans="1:12" ht="17.25" customHeight="1">
      <c r="A25" s="12" t="s">
        <v>28</v>
      </c>
      <c r="B25" s="13">
        <v>12061</v>
      </c>
      <c r="C25" s="13">
        <v>17311</v>
      </c>
      <c r="D25" s="13">
        <v>22037</v>
      </c>
      <c r="E25" s="13">
        <v>11300</v>
      </c>
      <c r="F25" s="13">
        <v>15151</v>
      </c>
      <c r="G25" s="13">
        <v>19596</v>
      </c>
      <c r="H25" s="13">
        <v>7583</v>
      </c>
      <c r="I25" s="13">
        <v>3007</v>
      </c>
      <c r="J25" s="13">
        <v>10382</v>
      </c>
      <c r="K25" s="11">
        <f t="shared" si="4"/>
        <v>118428</v>
      </c>
      <c r="L25" s="52"/>
    </row>
    <row r="26" spans="1:12" ht="17.25" customHeight="1">
      <c r="A26" s="12" t="s">
        <v>29</v>
      </c>
      <c r="B26" s="13">
        <v>6784</v>
      </c>
      <c r="C26" s="13">
        <v>9738</v>
      </c>
      <c r="D26" s="13">
        <v>12396</v>
      </c>
      <c r="E26" s="13">
        <v>6357</v>
      </c>
      <c r="F26" s="13">
        <v>8523</v>
      </c>
      <c r="G26" s="13">
        <v>11022</v>
      </c>
      <c r="H26" s="13">
        <v>4265</v>
      </c>
      <c r="I26" s="13">
        <v>1691</v>
      </c>
      <c r="J26" s="13">
        <v>5840</v>
      </c>
      <c r="K26" s="11">
        <f t="shared" si="4"/>
        <v>66616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706</v>
      </c>
      <c r="I27" s="11">
        <v>0</v>
      </c>
      <c r="J27" s="11">
        <v>0</v>
      </c>
      <c r="K27" s="11">
        <f t="shared" si="4"/>
        <v>706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2.40921278</v>
      </c>
      <c r="C29" s="60">
        <f aca="true" t="shared" si="7" ref="C29:J29">SUM(C30:C33)</f>
        <v>2.7482059999999997</v>
      </c>
      <c r="D29" s="60">
        <f t="shared" si="7"/>
        <v>3.09505894</v>
      </c>
      <c r="E29" s="60">
        <f t="shared" si="7"/>
        <v>2.6322787400000003</v>
      </c>
      <c r="F29" s="60">
        <f t="shared" si="7"/>
        <v>2.55509517</v>
      </c>
      <c r="G29" s="60">
        <f t="shared" si="7"/>
        <v>2.19770316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-0.00448722</v>
      </c>
      <c r="C32" s="62">
        <v>-0.0049</v>
      </c>
      <c r="D32" s="62">
        <v>-0.00444106</v>
      </c>
      <c r="E32" s="62">
        <v>-0.00372126</v>
      </c>
      <c r="F32" s="62">
        <v>-0.00390483</v>
      </c>
      <c r="G32" s="62">
        <v>-0.00369684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26003.79</v>
      </c>
      <c r="I35" s="19">
        <v>0</v>
      </c>
      <c r="J35" s="19">
        <v>0</v>
      </c>
      <c r="K35" s="23">
        <f>SUM(B35:J35)</f>
        <v>26003.79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3736.44</v>
      </c>
      <c r="C39" s="23">
        <f aca="true" t="shared" si="8" ref="C39:J39">+C43</f>
        <v>5773.72</v>
      </c>
      <c r="D39" s="23">
        <f t="shared" si="8"/>
        <v>5041.84</v>
      </c>
      <c r="E39" s="19">
        <f t="shared" si="8"/>
        <v>2799.12</v>
      </c>
      <c r="F39" s="23">
        <f t="shared" si="8"/>
        <v>4318.52</v>
      </c>
      <c r="G39" s="23">
        <f t="shared" si="8"/>
        <v>6278.76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34329.880000000005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3736.44</v>
      </c>
      <c r="C43" s="65">
        <f>ROUND(C44*C45,2)</f>
        <v>5773.72</v>
      </c>
      <c r="D43" s="65">
        <f aca="true" t="shared" si="10" ref="D43:J43">ROUND(D44*D45,2)</f>
        <v>5041.84</v>
      </c>
      <c r="E43" s="65">
        <f t="shared" si="10"/>
        <v>2799.12</v>
      </c>
      <c r="F43" s="65">
        <f t="shared" si="10"/>
        <v>4318.52</v>
      </c>
      <c r="G43" s="65">
        <f t="shared" si="10"/>
        <v>6278.76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34329.880000000005</v>
      </c>
    </row>
    <row r="44" spans="1:11" ht="17.25" customHeight="1">
      <c r="A44" s="66" t="s">
        <v>43</v>
      </c>
      <c r="B44" s="67">
        <v>873</v>
      </c>
      <c r="C44" s="67">
        <v>1349</v>
      </c>
      <c r="D44" s="67">
        <v>1178</v>
      </c>
      <c r="E44" s="67">
        <v>654</v>
      </c>
      <c r="F44" s="67">
        <v>1009</v>
      </c>
      <c r="G44" s="67">
        <v>1467</v>
      </c>
      <c r="H44" s="67">
        <v>851</v>
      </c>
      <c r="I44" s="67">
        <v>249</v>
      </c>
      <c r="J44" s="67">
        <v>391</v>
      </c>
      <c r="K44" s="67">
        <f t="shared" si="9"/>
        <v>8021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454980.73000000004</v>
      </c>
      <c r="C47" s="22">
        <f aca="true" t="shared" si="11" ref="C47:H47">+C48+C56</f>
        <v>646484.3699999999</v>
      </c>
      <c r="D47" s="22">
        <f t="shared" si="11"/>
        <v>829733.4199999999</v>
      </c>
      <c r="E47" s="22">
        <f t="shared" si="11"/>
        <v>396408.95999999996</v>
      </c>
      <c r="F47" s="22">
        <f t="shared" si="11"/>
        <v>588600.6500000001</v>
      </c>
      <c r="G47" s="22">
        <f t="shared" si="11"/>
        <v>887379.81</v>
      </c>
      <c r="H47" s="22">
        <f t="shared" si="11"/>
        <v>403760.68</v>
      </c>
      <c r="I47" s="22">
        <f>+I48+I56</f>
        <v>122637.79</v>
      </c>
      <c r="J47" s="22">
        <f>+J48+J56</f>
        <v>303074.51999999996</v>
      </c>
      <c r="K47" s="22">
        <f>SUM(B47:J47)</f>
        <v>4633060.93</v>
      </c>
    </row>
    <row r="48" spans="1:11" ht="17.25" customHeight="1">
      <c r="A48" s="16" t="s">
        <v>46</v>
      </c>
      <c r="B48" s="23">
        <f>SUM(B49:B55)</f>
        <v>437520.02</v>
      </c>
      <c r="C48" s="23">
        <f aca="true" t="shared" si="12" ref="C48:H48">SUM(C49:C55)</f>
        <v>624350.9199999999</v>
      </c>
      <c r="D48" s="23">
        <f t="shared" si="12"/>
        <v>804331.5299999999</v>
      </c>
      <c r="E48" s="23">
        <f t="shared" si="12"/>
        <v>375416.6</v>
      </c>
      <c r="F48" s="23">
        <f t="shared" si="12"/>
        <v>566684.7400000001</v>
      </c>
      <c r="G48" s="23">
        <f t="shared" si="12"/>
        <v>859565.5800000001</v>
      </c>
      <c r="H48" s="23">
        <f t="shared" si="12"/>
        <v>385552.17</v>
      </c>
      <c r="I48" s="23">
        <f>SUM(I49:I55)</f>
        <v>122637.79</v>
      </c>
      <c r="J48" s="23">
        <f>SUM(J49:J55)</f>
        <v>289899.20999999996</v>
      </c>
      <c r="K48" s="23">
        <f aca="true" t="shared" si="13" ref="K48:K56">SUM(B48:J48)</f>
        <v>4465958.5600000005</v>
      </c>
    </row>
    <row r="49" spans="1:11" ht="17.25" customHeight="1">
      <c r="A49" s="34" t="s">
        <v>47</v>
      </c>
      <c r="B49" s="23">
        <f aca="true" t="shared" si="14" ref="B49:H49">ROUND(B30*B7,2)</f>
        <v>434591.51</v>
      </c>
      <c r="C49" s="23">
        <f t="shared" si="14"/>
        <v>618305.75</v>
      </c>
      <c r="D49" s="23">
        <f t="shared" si="14"/>
        <v>800436.58</v>
      </c>
      <c r="E49" s="23">
        <f t="shared" si="14"/>
        <v>373144.25</v>
      </c>
      <c r="F49" s="23">
        <f t="shared" si="14"/>
        <v>563225.66</v>
      </c>
      <c r="G49" s="23">
        <f t="shared" si="14"/>
        <v>854722.17</v>
      </c>
      <c r="H49" s="23">
        <f t="shared" si="14"/>
        <v>356555.87</v>
      </c>
      <c r="I49" s="23">
        <f>ROUND(I30*I7,2)</f>
        <v>121758.54</v>
      </c>
      <c r="J49" s="23">
        <f>ROUND(J30*J7,2)</f>
        <v>288387.44</v>
      </c>
      <c r="K49" s="23">
        <f t="shared" si="13"/>
        <v>4411127.7700000005</v>
      </c>
    </row>
    <row r="50" spans="1:11" ht="17.25" customHeight="1">
      <c r="A50" s="34" t="s">
        <v>48</v>
      </c>
      <c r="B50" s="19">
        <v>0</v>
      </c>
      <c r="C50" s="23">
        <f>ROUND(C31*C7,2)</f>
        <v>1374.36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1374.36</v>
      </c>
    </row>
    <row r="51" spans="1:11" ht="17.25" customHeight="1">
      <c r="A51" s="68" t="s">
        <v>110</v>
      </c>
      <c r="B51" s="69">
        <f>ROUND(B32*B7,2)</f>
        <v>-807.93</v>
      </c>
      <c r="C51" s="69">
        <f>ROUND(C32*C7,2)</f>
        <v>-1102.91</v>
      </c>
      <c r="D51" s="69">
        <f aca="true" t="shared" si="15" ref="D51:J51">ROUND(D32*D7,2)</f>
        <v>-1146.89</v>
      </c>
      <c r="E51" s="69">
        <f t="shared" si="15"/>
        <v>-526.77</v>
      </c>
      <c r="F51" s="69">
        <f t="shared" si="15"/>
        <v>-859.44</v>
      </c>
      <c r="G51" s="69">
        <f t="shared" si="15"/>
        <v>-1435.35</v>
      </c>
      <c r="H51" s="69">
        <f t="shared" si="15"/>
        <v>-649.77</v>
      </c>
      <c r="I51" s="69">
        <f t="shared" si="15"/>
        <v>-186.47</v>
      </c>
      <c r="J51" s="69">
        <f t="shared" si="15"/>
        <v>-161.71</v>
      </c>
      <c r="K51" s="69">
        <f>SUM(B51:J51)</f>
        <v>-6877.240000000002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26003.79</v>
      </c>
      <c r="I53" s="31">
        <f>+I35</f>
        <v>0</v>
      </c>
      <c r="J53" s="31">
        <f>+J35</f>
        <v>0</v>
      </c>
      <c r="K53" s="23">
        <f t="shared" si="13"/>
        <v>26003.79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3736.44</v>
      </c>
      <c r="C55" s="36">
        <v>5773.72</v>
      </c>
      <c r="D55" s="36">
        <v>5041.84</v>
      </c>
      <c r="E55" s="19">
        <v>2799.12</v>
      </c>
      <c r="F55" s="36">
        <v>4318.52</v>
      </c>
      <c r="G55" s="36">
        <v>6278.76</v>
      </c>
      <c r="H55" s="36">
        <v>3642.28</v>
      </c>
      <c r="I55" s="36">
        <v>1065.72</v>
      </c>
      <c r="J55" s="19">
        <v>1673.48</v>
      </c>
      <c r="K55" s="23">
        <f t="shared" si="13"/>
        <v>34329.880000000005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167102.37000000002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-76504.86</v>
      </c>
      <c r="C60" s="35">
        <f t="shared" si="16"/>
        <v>-107128.81</v>
      </c>
      <c r="D60" s="35">
        <f t="shared" si="16"/>
        <v>-110394.33</v>
      </c>
      <c r="E60" s="35">
        <f t="shared" si="16"/>
        <v>-66151.67</v>
      </c>
      <c r="F60" s="35">
        <f t="shared" si="16"/>
        <v>-72507.67</v>
      </c>
      <c r="G60" s="35">
        <f t="shared" si="16"/>
        <v>-102754</v>
      </c>
      <c r="H60" s="35">
        <f t="shared" si="16"/>
        <v>-66371.32</v>
      </c>
      <c r="I60" s="35">
        <f t="shared" si="16"/>
        <v>-16654.23</v>
      </c>
      <c r="J60" s="35">
        <f t="shared" si="16"/>
        <v>-48711.05</v>
      </c>
      <c r="K60" s="35">
        <f>SUM(B60:J60)</f>
        <v>-667177.94</v>
      </c>
    </row>
    <row r="61" spans="1:11" ht="18.75" customHeight="1">
      <c r="A61" s="16" t="s">
        <v>78</v>
      </c>
      <c r="B61" s="35">
        <f aca="true" t="shared" si="17" ref="B61:J61">B62+B63+B64+B65+B66+B67</f>
        <v>-75918.5</v>
      </c>
      <c r="C61" s="35">
        <f t="shared" si="17"/>
        <v>-106683.5</v>
      </c>
      <c r="D61" s="35">
        <f t="shared" si="17"/>
        <v>-108405.5</v>
      </c>
      <c r="E61" s="35">
        <f t="shared" si="17"/>
        <v>-62258</v>
      </c>
      <c r="F61" s="35">
        <f t="shared" si="17"/>
        <v>-71018.5</v>
      </c>
      <c r="G61" s="35">
        <f t="shared" si="17"/>
        <v>-101773</v>
      </c>
      <c r="H61" s="35">
        <f t="shared" si="17"/>
        <v>-66290</v>
      </c>
      <c r="I61" s="35">
        <f t="shared" si="17"/>
        <v>-13125</v>
      </c>
      <c r="J61" s="35">
        <f t="shared" si="17"/>
        <v>-42605.5</v>
      </c>
      <c r="K61" s="35">
        <f aca="true" t="shared" si="18" ref="K61:K94">SUM(B61:J61)</f>
        <v>-648077.5</v>
      </c>
    </row>
    <row r="62" spans="1:11" ht="18.75" customHeight="1">
      <c r="A62" s="12" t="s">
        <v>79</v>
      </c>
      <c r="B62" s="35">
        <f>-ROUND(B9*$D$3,2)</f>
        <v>-75918.5</v>
      </c>
      <c r="C62" s="35">
        <f aca="true" t="shared" si="19" ref="C62:J62">-ROUND(C9*$D$3,2)</f>
        <v>-106683.5</v>
      </c>
      <c r="D62" s="35">
        <f t="shared" si="19"/>
        <v>-108405.5</v>
      </c>
      <c r="E62" s="35">
        <f t="shared" si="19"/>
        <v>-62258</v>
      </c>
      <c r="F62" s="35">
        <f t="shared" si="19"/>
        <v>-71018.5</v>
      </c>
      <c r="G62" s="35">
        <f t="shared" si="19"/>
        <v>-101773</v>
      </c>
      <c r="H62" s="35">
        <f t="shared" si="19"/>
        <v>-66290</v>
      </c>
      <c r="I62" s="35">
        <f t="shared" si="19"/>
        <v>-13125</v>
      </c>
      <c r="J62" s="35">
        <f t="shared" si="19"/>
        <v>-42605.5</v>
      </c>
      <c r="K62" s="35">
        <f t="shared" si="18"/>
        <v>-648077.5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-586.36</v>
      </c>
      <c r="C68" s="35">
        <f t="shared" si="20"/>
        <v>-445.31</v>
      </c>
      <c r="D68" s="35">
        <f t="shared" si="20"/>
        <v>-1988.83</v>
      </c>
      <c r="E68" s="35">
        <f t="shared" si="20"/>
        <v>-3893.67</v>
      </c>
      <c r="F68" s="35">
        <f t="shared" si="20"/>
        <v>-1489.17</v>
      </c>
      <c r="G68" s="35">
        <f t="shared" si="20"/>
        <v>-981</v>
      </c>
      <c r="H68" s="35">
        <f t="shared" si="20"/>
        <v>-81.32</v>
      </c>
      <c r="I68" s="35">
        <f t="shared" si="20"/>
        <v>-3529.23</v>
      </c>
      <c r="J68" s="35">
        <f t="shared" si="20"/>
        <v>-6105.549999999999</v>
      </c>
      <c r="K68" s="35">
        <f t="shared" si="18"/>
        <v>-19100.44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0</v>
      </c>
      <c r="J72" s="19">
        <v>0</v>
      </c>
      <c r="K72" s="48">
        <f t="shared" si="18"/>
        <v>0</v>
      </c>
    </row>
    <row r="73" spans="1:11" ht="18.75" customHeight="1">
      <c r="A73" s="34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8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-586.36</v>
      </c>
      <c r="C91" s="35">
        <v>-295.32</v>
      </c>
      <c r="D91" s="35">
        <v>-903.08</v>
      </c>
      <c r="E91" s="35">
        <v>-603.48</v>
      </c>
      <c r="F91" s="35">
        <v>-1108.52</v>
      </c>
      <c r="G91" s="35">
        <v>-963</v>
      </c>
      <c r="H91" s="35">
        <v>-81.32</v>
      </c>
      <c r="I91" s="35">
        <v>0</v>
      </c>
      <c r="J91" s="35">
        <v>-680.52</v>
      </c>
      <c r="K91" s="35">
        <f t="shared" si="18"/>
        <v>-5221.6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-3290.19</v>
      </c>
      <c r="F92" s="19">
        <v>0</v>
      </c>
      <c r="G92" s="19">
        <v>0</v>
      </c>
      <c r="H92" s="19">
        <v>0</v>
      </c>
      <c r="I92" s="48">
        <v>-1545.24</v>
      </c>
      <c r="J92" s="48">
        <v>-5425.03</v>
      </c>
      <c r="K92" s="48">
        <f t="shared" si="18"/>
        <v>-10260.46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378475.87000000005</v>
      </c>
      <c r="C97" s="24">
        <f t="shared" si="21"/>
        <v>539355.5599999999</v>
      </c>
      <c r="D97" s="24">
        <f t="shared" si="21"/>
        <v>719339.09</v>
      </c>
      <c r="E97" s="24">
        <f t="shared" si="21"/>
        <v>330257.29</v>
      </c>
      <c r="F97" s="24">
        <f t="shared" si="21"/>
        <v>516092.9800000001</v>
      </c>
      <c r="G97" s="24">
        <f t="shared" si="21"/>
        <v>784625.81</v>
      </c>
      <c r="H97" s="24">
        <f t="shared" si="21"/>
        <v>337389.36</v>
      </c>
      <c r="I97" s="24">
        <f>+I98+I99</f>
        <v>105983.56</v>
      </c>
      <c r="J97" s="24">
        <f>+J98+J99</f>
        <v>254363.46999999997</v>
      </c>
      <c r="K97" s="48">
        <f>SUM(B97:J97)</f>
        <v>3965882.99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361015.16000000003</v>
      </c>
      <c r="C98" s="24">
        <f t="shared" si="22"/>
        <v>517222.1099999999</v>
      </c>
      <c r="D98" s="24">
        <f t="shared" si="22"/>
        <v>693937.2</v>
      </c>
      <c r="E98" s="24">
        <f t="shared" si="22"/>
        <v>309264.93</v>
      </c>
      <c r="F98" s="24">
        <f t="shared" si="22"/>
        <v>494177.0700000001</v>
      </c>
      <c r="G98" s="24">
        <f t="shared" si="22"/>
        <v>756811.5800000001</v>
      </c>
      <c r="H98" s="24">
        <f t="shared" si="22"/>
        <v>319180.85</v>
      </c>
      <c r="I98" s="24">
        <f t="shared" si="22"/>
        <v>105983.56</v>
      </c>
      <c r="J98" s="24">
        <f t="shared" si="22"/>
        <v>241188.15999999997</v>
      </c>
      <c r="K98" s="48">
        <f>SUM(B98:J98)</f>
        <v>3798780.6200000006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167102.37000000002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3965883.0100000002</v>
      </c>
      <c r="L105" s="54"/>
    </row>
    <row r="106" spans="1:11" ht="18.75" customHeight="1">
      <c r="A106" s="26" t="s">
        <v>74</v>
      </c>
      <c r="B106" s="27">
        <v>50933.61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50933.61</v>
      </c>
    </row>
    <row r="107" spans="1:11" ht="18.75" customHeight="1">
      <c r="A107" s="26" t="s">
        <v>75</v>
      </c>
      <c r="B107" s="27">
        <v>327542.27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327542.27</v>
      </c>
    </row>
    <row r="108" spans="1:11" ht="18.75" customHeight="1">
      <c r="A108" s="26" t="s">
        <v>76</v>
      </c>
      <c r="B108" s="40">
        <v>0</v>
      </c>
      <c r="C108" s="27">
        <f>+C97</f>
        <v>539355.5599999999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539355.5599999999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719339.09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719339.09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330257.29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330257.29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95973.65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95973.65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180498.14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180498.14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239621.2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239621.2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225145.73</v>
      </c>
      <c r="H114" s="40">
        <v>0</v>
      </c>
      <c r="I114" s="40">
        <v>0</v>
      </c>
      <c r="J114" s="40">
        <v>0</v>
      </c>
      <c r="K114" s="41">
        <f t="shared" si="24"/>
        <v>225145.73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23731.18</v>
      </c>
      <c r="H115" s="40">
        <v>0</v>
      </c>
      <c r="I115" s="40">
        <v>0</v>
      </c>
      <c r="J115" s="40">
        <v>0</v>
      </c>
      <c r="K115" s="41">
        <f t="shared" si="24"/>
        <v>23731.18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130990.17</v>
      </c>
      <c r="H116" s="40">
        <v>0</v>
      </c>
      <c r="I116" s="40">
        <v>0</v>
      </c>
      <c r="J116" s="40">
        <v>0</v>
      </c>
      <c r="K116" s="41">
        <f t="shared" si="24"/>
        <v>130990.17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113530.71</v>
      </c>
      <c r="H117" s="40">
        <v>0</v>
      </c>
      <c r="I117" s="40">
        <v>0</v>
      </c>
      <c r="J117" s="40">
        <v>0</v>
      </c>
      <c r="K117" s="41">
        <f t="shared" si="24"/>
        <v>113530.71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291228.02</v>
      </c>
      <c r="H118" s="40">
        <v>0</v>
      </c>
      <c r="I118" s="40">
        <v>0</v>
      </c>
      <c r="J118" s="40">
        <v>0</v>
      </c>
      <c r="K118" s="41">
        <f t="shared" si="24"/>
        <v>291228.02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131084.98</v>
      </c>
      <c r="I119" s="40">
        <v>0</v>
      </c>
      <c r="J119" s="40">
        <v>0</v>
      </c>
      <c r="K119" s="41">
        <f t="shared" si="24"/>
        <v>131084.98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206304.38</v>
      </c>
      <c r="I120" s="40">
        <v>0</v>
      </c>
      <c r="J120" s="40">
        <v>0</v>
      </c>
      <c r="K120" s="41">
        <f t="shared" si="24"/>
        <v>206304.38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105983.56</v>
      </c>
      <c r="J121" s="40">
        <v>0</v>
      </c>
      <c r="K121" s="41">
        <f t="shared" si="24"/>
        <v>105983.56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254363.47</v>
      </c>
      <c r="K122" s="44">
        <f t="shared" si="24"/>
        <v>254363.47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2015-03-26T19:34:39Z</dcterms:modified>
  <cp:category/>
  <cp:version/>
  <cp:contentType/>
  <cp:contentStatus/>
</cp:coreProperties>
</file>