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<sst xmlns="http://schemas.openxmlformats.org/spreadsheetml/2006/main" count="126" uniqueCount="126">
  <si>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</si>
  <si>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</si>
  <si>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</si>
  <si>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</si>
  <si>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</si>
  <si>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</si>
  <si>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</si>
  <si>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</si>
  <si>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</si>
  <si>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</si>
  <si>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</si>
  <si>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</si>
  <si>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</si>
  <si>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</si>
  <si>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</si>
  <si>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</si>
  <si>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</si>
  <si>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</si>
  <si>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</si>
  <si>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</si>
  <si>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</si>
  <si>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</si>
  <si>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</si>
  <si>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</si>
  <si>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</si>
  <si>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</si>
  <si>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</si>
  <si>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</si>
  <si>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</si>
  <si>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</si>
  <si>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</si>
  <si>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</si>
  <si>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</si>
  <si>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</si>
  <si>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</si>
  <si>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</si>
  <si>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</si>
  <si>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</si>
  <si>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</si>
  <si>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</si>
  <si>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</si>
  <si>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</si>
  <si>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</si>
  <si>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</si>
  <si>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</si>
  <si>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</si>
  <si>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</si>
  <si>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</si>
  <si>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</si>
  <si>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</si>
  <si>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</si>
  <si>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</si>
  <si>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</si>
  <si>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</si>
  <si>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</si>
  <si>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</si>
  <si>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</si>
  <si>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</si>
  <si>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</si>
  <si>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</si>
  <si>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</si>
  <si>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</si>
  <si>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</si>
  <si>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</si>
  <si>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</si>
  <si>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</si>
  <si>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</si>
  <si>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</si>
  <si>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</si>
  <si>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</si>
  <si>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</si>
  <si>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</si>
  <si>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</si>
  <si>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</si>
  <si>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</si>
  <si>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</si>
  <si>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</si>
  <si>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</si>
  <si>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</si>
  <si>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</si>
  <si>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</si>
  <si>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</si>
  <si>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</si>
  <si>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</si>
  <si>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</si>
  <si>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</si>
  <si>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</si>
  <si>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</si>
  <si>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</si>
  <si>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</si>
  <si>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</si>
  <si>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</si>
  <si>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</si>
  <si>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</si>
  <si>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</si>
  <si>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</si>
  <si>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</si>
  <si>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</si>
  <si>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</si>
  <si>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</si>
  <si>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</si>
  <si>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</si>
  <si>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</si>
  <si>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</si>
  <si>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</si>
  <si>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</si>
  <si>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</si>
  <si>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</si>
  <si>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</si>
  <si>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</si>
  <si>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</si>
  <si>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</si>
  <si>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</si>
  <si>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</si>
  <si>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</si>
  <si>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</si>
  <si>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</si>
  <si>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</si>
  <si>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</si>
  <si>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</si>
  <si>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</si>
  <si>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</si>
  <si>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</si>
  <si>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</si>
  <si>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</si>
  <si>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18/03/15 - VENCIMENTO 25/03/15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</si>
</sst>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609313</v>
      </c>
      <c r="C7" s="9">
        <f t="shared" si="0"/>
        <v>806790</v>
      </c>
      <c r="D7" s="9">
        <f t="shared" si="0"/>
        <v>838912</v>
      </c>
      <c r="E7" s="9">
        <f t="shared" si="0"/>
        <v>562087</v>
      </c>
      <c r="F7" s="9">
        <f t="shared" si="0"/>
        <v>758012</v>
      </c>
      <c r="G7" s="9">
        <f t="shared" si="0"/>
        <v>1255504</v>
      </c>
      <c r="H7" s="9">
        <f t="shared" si="0"/>
        <v>580807</v>
      </c>
      <c r="I7" s="9">
        <f t="shared" si="0"/>
        <v>127462</v>
      </c>
      <c r="J7" s="9">
        <f t="shared" si="0"/>
        <v>314026</v>
      </c>
      <c r="K7" s="9">
        <f t="shared" si="0"/>
        <v>5852913</v>
      </c>
      <c r="L7" s="52"/>
    </row>
    <row r="8" spans="1:11" ht="17.25" customHeight="1">
      <c r="A8" s="10" t="s">
        <v>103</v>
      </c>
      <c r="B8" s="11">
        <f>B9+B12+B16</f>
        <v>361731</v>
      </c>
      <c r="C8" s="11">
        <f aca="true" t="shared" si="1" ref="C8:J8">C9+C12+C16</f>
        <v>494373</v>
      </c>
      <c r="D8" s="11">
        <f t="shared" si="1"/>
        <v>482060</v>
      </c>
      <c r="E8" s="11">
        <f t="shared" si="1"/>
        <v>337530</v>
      </c>
      <c r="F8" s="11">
        <f t="shared" si="1"/>
        <v>431679</v>
      </c>
      <c r="G8" s="11">
        <f t="shared" si="1"/>
        <v>695656</v>
      </c>
      <c r="H8" s="11">
        <f t="shared" si="1"/>
        <v>363055</v>
      </c>
      <c r="I8" s="11">
        <f t="shared" si="1"/>
        <v>69824</v>
      </c>
      <c r="J8" s="11">
        <f t="shared" si="1"/>
        <v>178901</v>
      </c>
      <c r="K8" s="11">
        <f>SUM(B8:J8)</f>
        <v>3414809</v>
      </c>
    </row>
    <row r="9" spans="1:11" ht="17.25" customHeight="1">
      <c r="A9" s="15" t="s">
        <v>17</v>
      </c>
      <c r="B9" s="13">
        <f>+B10+B11</f>
        <v>44154</v>
      </c>
      <c r="C9" s="13">
        <f aca="true" t="shared" si="2" ref="C9:J9">+C10+C11</f>
        <v>63985</v>
      </c>
      <c r="D9" s="13">
        <f t="shared" si="2"/>
        <v>56152</v>
      </c>
      <c r="E9" s="13">
        <f t="shared" si="2"/>
        <v>41503</v>
      </c>
      <c r="F9" s="13">
        <f t="shared" si="2"/>
        <v>46579</v>
      </c>
      <c r="G9" s="13">
        <f t="shared" si="2"/>
        <v>59448</v>
      </c>
      <c r="H9" s="13">
        <f t="shared" si="2"/>
        <v>57274</v>
      </c>
      <c r="I9" s="13">
        <f t="shared" si="2"/>
        <v>10149</v>
      </c>
      <c r="J9" s="13">
        <f t="shared" si="2"/>
        <v>18149</v>
      </c>
      <c r="K9" s="11">
        <f>SUM(B9:J9)</f>
        <v>397393</v>
      </c>
    </row>
    <row r="10" spans="1:11" ht="17.25" customHeight="1">
      <c r="A10" s="29" t="s">
        <v>18</v>
      </c>
      <c r="B10" s="13">
        <v>44154</v>
      </c>
      <c r="C10" s="13">
        <v>63985</v>
      </c>
      <c r="D10" s="13">
        <v>56152</v>
      </c>
      <c r="E10" s="13">
        <v>41503</v>
      </c>
      <c r="F10" s="13">
        <v>46579</v>
      </c>
      <c r="G10" s="13">
        <v>59448</v>
      </c>
      <c r="H10" s="13">
        <v>57274</v>
      </c>
      <c r="I10" s="13">
        <v>10149</v>
      </c>
      <c r="J10" s="13">
        <v>18149</v>
      </c>
      <c r="K10" s="11">
        <f>SUM(B10:J10)</f>
        <v>397393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286881</v>
      </c>
      <c r="C12" s="17">
        <f t="shared" si="3"/>
        <v>387994</v>
      </c>
      <c r="D12" s="17">
        <f t="shared" si="3"/>
        <v>386428</v>
      </c>
      <c r="E12" s="17">
        <f t="shared" si="3"/>
        <v>270088</v>
      </c>
      <c r="F12" s="17">
        <f t="shared" si="3"/>
        <v>350123</v>
      </c>
      <c r="G12" s="17">
        <f t="shared" si="3"/>
        <v>582693</v>
      </c>
      <c r="H12" s="17">
        <f t="shared" si="3"/>
        <v>279325</v>
      </c>
      <c r="I12" s="17">
        <f t="shared" si="3"/>
        <v>53194</v>
      </c>
      <c r="J12" s="17">
        <f t="shared" si="3"/>
        <v>145995</v>
      </c>
      <c r="K12" s="11">
        <f aca="true" t="shared" si="4" ref="K12:K27">SUM(B12:J12)</f>
        <v>2742721</v>
      </c>
    </row>
    <row r="13" spans="1:13" ht="17.25" customHeight="1">
      <c r="A13" s="14" t="s">
        <v>20</v>
      </c>
      <c r="B13" s="13">
        <v>137611</v>
      </c>
      <c r="C13" s="13">
        <v>196171</v>
      </c>
      <c r="D13" s="13">
        <v>197941</v>
      </c>
      <c r="E13" s="13">
        <v>136374</v>
      </c>
      <c r="F13" s="13">
        <v>177571</v>
      </c>
      <c r="G13" s="13">
        <v>281096</v>
      </c>
      <c r="H13" s="13">
        <v>131138</v>
      </c>
      <c r="I13" s="13">
        <v>28736</v>
      </c>
      <c r="J13" s="13">
        <v>75532</v>
      </c>
      <c r="K13" s="11">
        <f t="shared" si="4"/>
        <v>1362170</v>
      </c>
      <c r="L13" s="52"/>
      <c r="M13" s="53"/>
    </row>
    <row r="14" spans="1:12" ht="17.25" customHeight="1">
      <c r="A14" s="14" t="s">
        <v>21</v>
      </c>
      <c r="B14" s="13">
        <v>129693</v>
      </c>
      <c r="C14" s="13">
        <v>162106</v>
      </c>
      <c r="D14" s="13">
        <v>159405</v>
      </c>
      <c r="E14" s="13">
        <v>115372</v>
      </c>
      <c r="F14" s="13">
        <v>150775</v>
      </c>
      <c r="G14" s="13">
        <v>269831</v>
      </c>
      <c r="H14" s="13">
        <v>124818</v>
      </c>
      <c r="I14" s="13">
        <v>19527</v>
      </c>
      <c r="J14" s="13">
        <v>60617</v>
      </c>
      <c r="K14" s="11">
        <f t="shared" si="4"/>
        <v>1192144</v>
      </c>
      <c r="L14" s="52"/>
    </row>
    <row r="15" spans="1:11" ht="17.25" customHeight="1">
      <c r="A15" s="14" t="s">
        <v>22</v>
      </c>
      <c r="B15" s="13">
        <v>19577</v>
      </c>
      <c r="C15" s="13">
        <v>29717</v>
      </c>
      <c r="D15" s="13">
        <v>29082</v>
      </c>
      <c r="E15" s="13">
        <v>18342</v>
      </c>
      <c r="F15" s="13">
        <v>21777</v>
      </c>
      <c r="G15" s="13">
        <v>31766</v>
      </c>
      <c r="H15" s="13">
        <v>23369</v>
      </c>
      <c r="I15" s="13">
        <v>4931</v>
      </c>
      <c r="J15" s="13">
        <v>9846</v>
      </c>
      <c r="K15" s="11">
        <f t="shared" si="4"/>
        <v>188407</v>
      </c>
    </row>
    <row r="16" spans="1:11" ht="17.25" customHeight="1">
      <c r="A16" s="15" t="s">
        <v>99</v>
      </c>
      <c r="B16" s="13">
        <f>B17+B18+B19</f>
        <v>30696</v>
      </c>
      <c r="C16" s="13">
        <f aca="true" t="shared" si="5" ref="C16:J16">C17+C18+C19</f>
        <v>42394</v>
      </c>
      <c r="D16" s="13">
        <f t="shared" si="5"/>
        <v>39480</v>
      </c>
      <c r="E16" s="13">
        <f t="shared" si="5"/>
        <v>25939</v>
      </c>
      <c r="F16" s="13">
        <f t="shared" si="5"/>
        <v>34977</v>
      </c>
      <c r="G16" s="13">
        <f t="shared" si="5"/>
        <v>53515</v>
      </c>
      <c r="H16" s="13">
        <f t="shared" si="5"/>
        <v>26456</v>
      </c>
      <c r="I16" s="13">
        <f t="shared" si="5"/>
        <v>6481</v>
      </c>
      <c r="J16" s="13">
        <f t="shared" si="5"/>
        <v>14757</v>
      </c>
      <c r="K16" s="11">
        <f t="shared" si="4"/>
        <v>274695</v>
      </c>
    </row>
    <row r="17" spans="1:11" ht="17.25" customHeight="1">
      <c r="A17" s="14" t="s">
        <v>100</v>
      </c>
      <c r="B17" s="13">
        <v>9244</v>
      </c>
      <c r="C17" s="13">
        <v>13028</v>
      </c>
      <c r="D17" s="13">
        <v>11729</v>
      </c>
      <c r="E17" s="13">
        <v>8863</v>
      </c>
      <c r="F17" s="13">
        <v>11755</v>
      </c>
      <c r="G17" s="13">
        <v>20351</v>
      </c>
      <c r="H17" s="13">
        <v>10236</v>
      </c>
      <c r="I17" s="13">
        <v>2069</v>
      </c>
      <c r="J17" s="13">
        <v>4393</v>
      </c>
      <c r="K17" s="11">
        <f t="shared" si="4"/>
        <v>91668</v>
      </c>
    </row>
    <row r="18" spans="1:11" ht="17.25" customHeight="1">
      <c r="A18" s="14" t="s">
        <v>101</v>
      </c>
      <c r="B18" s="13">
        <v>1492</v>
      </c>
      <c r="C18" s="13">
        <v>1650</v>
      </c>
      <c r="D18" s="13">
        <v>1673</v>
      </c>
      <c r="E18" s="13">
        <v>1434</v>
      </c>
      <c r="F18" s="13">
        <v>1571</v>
      </c>
      <c r="G18" s="13">
        <v>2798</v>
      </c>
      <c r="H18" s="13">
        <v>1172</v>
      </c>
      <c r="I18" s="13">
        <v>310</v>
      </c>
      <c r="J18" s="13">
        <v>545</v>
      </c>
      <c r="K18" s="11">
        <f t="shared" si="4"/>
        <v>12645</v>
      </c>
    </row>
    <row r="19" spans="1:11" ht="17.25" customHeight="1">
      <c r="A19" s="14" t="s">
        <v>102</v>
      </c>
      <c r="B19" s="13">
        <v>19960</v>
      </c>
      <c r="C19" s="13">
        <v>27716</v>
      </c>
      <c r="D19" s="13">
        <v>26078</v>
      </c>
      <c r="E19" s="13">
        <v>15642</v>
      </c>
      <c r="F19" s="13">
        <v>21651</v>
      </c>
      <c r="G19" s="13">
        <v>30366</v>
      </c>
      <c r="H19" s="13">
        <v>15048</v>
      </c>
      <c r="I19" s="13">
        <v>4102</v>
      </c>
      <c r="J19" s="13">
        <v>9819</v>
      </c>
      <c r="K19" s="11">
        <f t="shared" si="4"/>
        <v>170382</v>
      </c>
    </row>
    <row r="20" spans="1:11" ht="17.25" customHeight="1">
      <c r="A20" s="16" t="s">
        <v>23</v>
      </c>
      <c r="B20" s="11">
        <f>+B21+B22+B23</f>
        <v>194674</v>
      </c>
      <c r="C20" s="11">
        <f aca="true" t="shared" si="6" ref="C20:J20">+C21+C22+C23</f>
        <v>228690</v>
      </c>
      <c r="D20" s="11">
        <f t="shared" si="6"/>
        <v>260959</v>
      </c>
      <c r="E20" s="11">
        <f t="shared" si="6"/>
        <v>165588</v>
      </c>
      <c r="F20" s="11">
        <f t="shared" si="6"/>
        <v>255928</v>
      </c>
      <c r="G20" s="11">
        <f t="shared" si="6"/>
        <v>474489</v>
      </c>
      <c r="H20" s="11">
        <f t="shared" si="6"/>
        <v>167111</v>
      </c>
      <c r="I20" s="11">
        <f t="shared" si="6"/>
        <v>40030</v>
      </c>
      <c r="J20" s="11">
        <f t="shared" si="6"/>
        <v>94294</v>
      </c>
      <c r="K20" s="11">
        <f t="shared" si="4"/>
        <v>1881763</v>
      </c>
    </row>
    <row r="21" spans="1:12" ht="17.25" customHeight="1">
      <c r="A21" s="12" t="s">
        <v>24</v>
      </c>
      <c r="B21" s="13">
        <v>105240</v>
      </c>
      <c r="C21" s="13">
        <v>134586</v>
      </c>
      <c r="D21" s="13">
        <v>152049</v>
      </c>
      <c r="E21" s="13">
        <v>95677</v>
      </c>
      <c r="F21" s="13">
        <v>146578</v>
      </c>
      <c r="G21" s="13">
        <v>253597</v>
      </c>
      <c r="H21" s="13">
        <v>95476</v>
      </c>
      <c r="I21" s="13">
        <v>24529</v>
      </c>
      <c r="J21" s="13">
        <v>54521</v>
      </c>
      <c r="K21" s="11">
        <f t="shared" si="4"/>
        <v>1062253</v>
      </c>
      <c r="L21" s="52"/>
    </row>
    <row r="22" spans="1:12" ht="17.25" customHeight="1">
      <c r="A22" s="12" t="s">
        <v>25</v>
      </c>
      <c r="B22" s="13">
        <v>79328</v>
      </c>
      <c r="C22" s="13">
        <v>81479</v>
      </c>
      <c r="D22" s="13">
        <v>94259</v>
      </c>
      <c r="E22" s="13">
        <v>61990</v>
      </c>
      <c r="F22" s="13">
        <v>97976</v>
      </c>
      <c r="G22" s="13">
        <v>201803</v>
      </c>
      <c r="H22" s="13">
        <v>62487</v>
      </c>
      <c r="I22" s="13">
        <v>13132</v>
      </c>
      <c r="J22" s="13">
        <v>34794</v>
      </c>
      <c r="K22" s="11">
        <f t="shared" si="4"/>
        <v>727248</v>
      </c>
      <c r="L22" s="52"/>
    </row>
    <row r="23" spans="1:11" ht="17.25" customHeight="1">
      <c r="A23" s="12" t="s">
        <v>26</v>
      </c>
      <c r="B23" s="13">
        <v>10106</v>
      </c>
      <c r="C23" s="13">
        <v>12625</v>
      </c>
      <c r="D23" s="13">
        <v>14651</v>
      </c>
      <c r="E23" s="13">
        <v>7921</v>
      </c>
      <c r="F23" s="13">
        <v>11374</v>
      </c>
      <c r="G23" s="13">
        <v>19089</v>
      </c>
      <c r="H23" s="13">
        <v>9148</v>
      </c>
      <c r="I23" s="13">
        <v>2369</v>
      </c>
      <c r="J23" s="13">
        <v>4979</v>
      </c>
      <c r="K23" s="11">
        <f t="shared" si="4"/>
        <v>92262</v>
      </c>
    </row>
    <row r="24" spans="1:11" ht="17.25" customHeight="1">
      <c r="A24" s="16" t="s">
        <v>27</v>
      </c>
      <c r="B24" s="13">
        <v>52908</v>
      </c>
      <c r="C24" s="13">
        <v>83727</v>
      </c>
      <c r="D24" s="13">
        <v>95893</v>
      </c>
      <c r="E24" s="13">
        <v>58969</v>
      </c>
      <c r="F24" s="13">
        <v>70405</v>
      </c>
      <c r="G24" s="13">
        <v>85359</v>
      </c>
      <c r="H24" s="13">
        <v>42023</v>
      </c>
      <c r="I24" s="13">
        <v>17608</v>
      </c>
      <c r="J24" s="13">
        <v>40831</v>
      </c>
      <c r="K24" s="11">
        <f t="shared" si="4"/>
        <v>547723</v>
      </c>
    </row>
    <row r="25" spans="1:12" ht="17.25" customHeight="1">
      <c r="A25" s="12" t="s">
        <v>28</v>
      </c>
      <c r="B25" s="13">
        <v>33861</v>
      </c>
      <c r="C25" s="13">
        <v>53585</v>
      </c>
      <c r="D25" s="13">
        <v>61372</v>
      </c>
      <c r="E25" s="13">
        <v>37740</v>
      </c>
      <c r="F25" s="13">
        <v>45059</v>
      </c>
      <c r="G25" s="13">
        <v>54630</v>
      </c>
      <c r="H25" s="13">
        <v>26895</v>
      </c>
      <c r="I25" s="13">
        <v>11269</v>
      </c>
      <c r="J25" s="13">
        <v>26132</v>
      </c>
      <c r="K25" s="11">
        <f t="shared" si="4"/>
        <v>350543</v>
      </c>
      <c r="L25" s="52"/>
    </row>
    <row r="26" spans="1:12" ht="17.25" customHeight="1">
      <c r="A26" s="12" t="s">
        <v>29</v>
      </c>
      <c r="B26" s="13">
        <v>19047</v>
      </c>
      <c r="C26" s="13">
        <v>30142</v>
      </c>
      <c r="D26" s="13">
        <v>34521</v>
      </c>
      <c r="E26" s="13">
        <v>21229</v>
      </c>
      <c r="F26" s="13">
        <v>25346</v>
      </c>
      <c r="G26" s="13">
        <v>30729</v>
      </c>
      <c r="H26" s="13">
        <v>15128</v>
      </c>
      <c r="I26" s="13">
        <v>6339</v>
      </c>
      <c r="J26" s="13">
        <v>14699</v>
      </c>
      <c r="K26" s="11">
        <f t="shared" si="4"/>
        <v>197180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8618</v>
      </c>
      <c r="I27" s="11">
        <v>0</v>
      </c>
      <c r="J27" s="11">
        <v>0</v>
      </c>
      <c r="K27" s="11">
        <f t="shared" si="4"/>
        <v>8618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2.40921278</v>
      </c>
      <c r="C29" s="60">
        <f aca="true" t="shared" si="7" ref="C29:J29">SUM(C30:C33)</f>
        <v>2.7482059999999997</v>
      </c>
      <c r="D29" s="60">
        <f t="shared" si="7"/>
        <v>3.09514942</v>
      </c>
      <c r="E29" s="60">
        <f t="shared" si="7"/>
        <v>2.6322787400000003</v>
      </c>
      <c r="F29" s="60">
        <f t="shared" si="7"/>
        <v>2.55509517</v>
      </c>
      <c r="G29" s="60">
        <f t="shared" si="7"/>
        <v>2.19772332</v>
      </c>
      <c r="H29" s="60">
        <f t="shared" si="7"/>
        <v>2.5196</v>
      </c>
      <c r="I29" s="60">
        <f t="shared" si="7"/>
        <v>4.473838</v>
      </c>
      <c r="J29" s="60">
        <f t="shared" si="7"/>
        <v>2.65521029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-0.00448722</v>
      </c>
      <c r="C32" s="62">
        <v>-0.0049</v>
      </c>
      <c r="D32" s="62">
        <v>-0.00435058</v>
      </c>
      <c r="E32" s="62">
        <v>-0.00372126</v>
      </c>
      <c r="F32" s="62">
        <v>-0.00390483</v>
      </c>
      <c r="G32" s="62">
        <v>-0.00367668</v>
      </c>
      <c r="H32" s="62">
        <v>-0.0046</v>
      </c>
      <c r="I32" s="62">
        <v>-0.006862</v>
      </c>
      <c r="J32" s="62">
        <v>-0.00148971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6032.32</v>
      </c>
      <c r="I35" s="19">
        <v>0</v>
      </c>
      <c r="J35" s="19">
        <v>0</v>
      </c>
      <c r="K35" s="23">
        <f>SUM(B35:J35)</f>
        <v>6032.32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3736.44</v>
      </c>
      <c r="C39" s="23">
        <f aca="true" t="shared" si="8" ref="C39:J39">+C43</f>
        <v>5773.72</v>
      </c>
      <c r="D39" s="23">
        <f t="shared" si="8"/>
        <v>4939.12</v>
      </c>
      <c r="E39" s="19">
        <f t="shared" si="8"/>
        <v>2799.12</v>
      </c>
      <c r="F39" s="23">
        <f t="shared" si="8"/>
        <v>4318.52</v>
      </c>
      <c r="G39" s="23">
        <f t="shared" si="8"/>
        <v>6244.52</v>
      </c>
      <c r="H39" s="23">
        <f t="shared" si="8"/>
        <v>3642.28</v>
      </c>
      <c r="I39" s="23">
        <f t="shared" si="8"/>
        <v>1065.72</v>
      </c>
      <c r="J39" s="23">
        <f t="shared" si="8"/>
        <v>1673.48</v>
      </c>
      <c r="K39" s="23">
        <f aca="true" t="shared" si="9" ref="K39:K44">SUM(B39:J39)</f>
        <v>34192.92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3736.44</v>
      </c>
      <c r="C43" s="65">
        <f>ROUND(C44*C45,2)</f>
        <v>5773.72</v>
      </c>
      <c r="D43" s="65">
        <f aca="true" t="shared" si="10" ref="D43:J43">ROUND(D44*D45,2)</f>
        <v>4939.12</v>
      </c>
      <c r="E43" s="65">
        <f t="shared" si="10"/>
        <v>2799.12</v>
      </c>
      <c r="F43" s="65">
        <f t="shared" si="10"/>
        <v>4318.52</v>
      </c>
      <c r="G43" s="65">
        <f t="shared" si="10"/>
        <v>6244.52</v>
      </c>
      <c r="H43" s="65">
        <f t="shared" si="10"/>
        <v>3642.28</v>
      </c>
      <c r="I43" s="65">
        <f t="shared" si="10"/>
        <v>1065.72</v>
      </c>
      <c r="J43" s="65">
        <f t="shared" si="10"/>
        <v>1673.48</v>
      </c>
      <c r="K43" s="65">
        <f t="shared" si="9"/>
        <v>34192.92</v>
      </c>
    </row>
    <row r="44" spans="1:11" ht="17.25" customHeight="1">
      <c r="A44" s="66" t="s">
        <v>43</v>
      </c>
      <c r="B44" s="67">
        <v>873</v>
      </c>
      <c r="C44" s="67">
        <v>1349</v>
      </c>
      <c r="D44" s="67">
        <v>1154</v>
      </c>
      <c r="E44" s="67">
        <v>654</v>
      </c>
      <c r="F44" s="67">
        <v>1009</v>
      </c>
      <c r="G44" s="67">
        <v>1459</v>
      </c>
      <c r="H44" s="67">
        <v>851</v>
      </c>
      <c r="I44" s="67">
        <v>249</v>
      </c>
      <c r="J44" s="67">
        <v>391</v>
      </c>
      <c r="K44" s="67">
        <f t="shared" si="9"/>
        <v>7989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1489161.8199999998</v>
      </c>
      <c r="C47" s="22">
        <f aca="true" t="shared" si="11" ref="C47:H47">+C48+C56</f>
        <v>2245132.29</v>
      </c>
      <c r="D47" s="22">
        <f t="shared" si="11"/>
        <v>2626899.0000000005</v>
      </c>
      <c r="E47" s="22">
        <f t="shared" si="11"/>
        <v>1503361.1400000004</v>
      </c>
      <c r="F47" s="22">
        <f t="shared" si="11"/>
        <v>1963027.23</v>
      </c>
      <c r="G47" s="22">
        <f t="shared" si="11"/>
        <v>2793309.17</v>
      </c>
      <c r="H47" s="22">
        <f t="shared" si="11"/>
        <v>1491284.4300000002</v>
      </c>
      <c r="I47" s="22">
        <f>+I48+I56</f>
        <v>571310.0599999999</v>
      </c>
      <c r="J47" s="22">
        <f>+J48+J56</f>
        <v>848653.85</v>
      </c>
      <c r="K47" s="22">
        <f>SUM(B47:J47)</f>
        <v>15532138.99</v>
      </c>
    </row>
    <row r="48" spans="1:11" ht="17.25" customHeight="1">
      <c r="A48" s="16" t="s">
        <v>46</v>
      </c>
      <c r="B48" s="23">
        <f>SUM(B49:B55)</f>
        <v>1471701.1099999999</v>
      </c>
      <c r="C48" s="23">
        <f aca="true" t="shared" si="12" ref="C48:H48">SUM(C49:C55)</f>
        <v>2222998.84</v>
      </c>
      <c r="D48" s="23">
        <f t="shared" si="12"/>
        <v>2601497.1100000003</v>
      </c>
      <c r="E48" s="23">
        <f t="shared" si="12"/>
        <v>1482368.7800000003</v>
      </c>
      <c r="F48" s="23">
        <f t="shared" si="12"/>
        <v>1941111.32</v>
      </c>
      <c r="G48" s="23">
        <f t="shared" si="12"/>
        <v>2765494.94</v>
      </c>
      <c r="H48" s="23">
        <f t="shared" si="12"/>
        <v>1473075.9200000002</v>
      </c>
      <c r="I48" s="23">
        <f>SUM(I49:I55)</f>
        <v>571310.0599999999</v>
      </c>
      <c r="J48" s="23">
        <f>SUM(J49:J55)</f>
        <v>835478.5399999999</v>
      </c>
      <c r="K48" s="23">
        <f aca="true" t="shared" si="13" ref="K48:K56">SUM(B48:J48)</f>
        <v>15365036.62</v>
      </c>
    </row>
    <row r="49" spans="1:11" ht="17.25" customHeight="1">
      <c r="A49" s="34" t="s">
        <v>47</v>
      </c>
      <c r="B49" s="23">
        <f aca="true" t="shared" si="14" ref="B49:H49">ROUND(B30*B7,2)</f>
        <v>1470698.79</v>
      </c>
      <c r="C49" s="23">
        <f t="shared" si="14"/>
        <v>2216252.13</v>
      </c>
      <c r="D49" s="23">
        <f t="shared" si="14"/>
        <v>2600207.74</v>
      </c>
      <c r="E49" s="23">
        <f t="shared" si="14"/>
        <v>1481661.33</v>
      </c>
      <c r="F49" s="23">
        <f t="shared" si="14"/>
        <v>1939752.71</v>
      </c>
      <c r="G49" s="23">
        <f t="shared" si="14"/>
        <v>2763866.51</v>
      </c>
      <c r="H49" s="23">
        <f t="shared" si="14"/>
        <v>1466073.03</v>
      </c>
      <c r="I49" s="23">
        <f>ROUND(I30*I7,2)</f>
        <v>571118.98</v>
      </c>
      <c r="J49" s="23">
        <f>ROUND(J30*J7,2)</f>
        <v>834272.87</v>
      </c>
      <c r="K49" s="23">
        <f t="shared" si="13"/>
        <v>15343904.089999998</v>
      </c>
    </row>
    <row r="50" spans="1:11" ht="17.25" customHeight="1">
      <c r="A50" s="34" t="s">
        <v>48</v>
      </c>
      <c r="B50" s="19">
        <v>0</v>
      </c>
      <c r="C50" s="23">
        <f>ROUND(C31*C7,2)</f>
        <v>4926.26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4926.26</v>
      </c>
    </row>
    <row r="51" spans="1:11" ht="17.25" customHeight="1">
      <c r="A51" s="68" t="s">
        <v>110</v>
      </c>
      <c r="B51" s="69">
        <f>ROUND(B32*B7,2)</f>
        <v>-2734.12</v>
      </c>
      <c r="C51" s="69">
        <f>ROUND(C32*C7,2)</f>
        <v>-3953.27</v>
      </c>
      <c r="D51" s="69">
        <f aca="true" t="shared" si="15" ref="D51:J51">ROUND(D32*D7,2)</f>
        <v>-3649.75</v>
      </c>
      <c r="E51" s="69">
        <f t="shared" si="15"/>
        <v>-2091.67</v>
      </c>
      <c r="F51" s="69">
        <f t="shared" si="15"/>
        <v>-2959.91</v>
      </c>
      <c r="G51" s="69">
        <f t="shared" si="15"/>
        <v>-4616.09</v>
      </c>
      <c r="H51" s="69">
        <f t="shared" si="15"/>
        <v>-2671.71</v>
      </c>
      <c r="I51" s="69">
        <f t="shared" si="15"/>
        <v>-874.64</v>
      </c>
      <c r="J51" s="69">
        <f t="shared" si="15"/>
        <v>-467.81</v>
      </c>
      <c r="K51" s="69">
        <f>SUM(B51:J51)</f>
        <v>-24018.969999999998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6032.32</v>
      </c>
      <c r="I53" s="31">
        <f>+I35</f>
        <v>0</v>
      </c>
      <c r="J53" s="31">
        <f>+J35</f>
        <v>0</v>
      </c>
      <c r="K53" s="23">
        <f t="shared" si="13"/>
        <v>6032.32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3736.44</v>
      </c>
      <c r="C55" s="36">
        <v>5773.72</v>
      </c>
      <c r="D55" s="36">
        <v>4939.12</v>
      </c>
      <c r="E55" s="19">
        <v>2799.12</v>
      </c>
      <c r="F55" s="36">
        <v>4318.52</v>
      </c>
      <c r="G55" s="36">
        <v>6244.52</v>
      </c>
      <c r="H55" s="36">
        <v>3642.28</v>
      </c>
      <c r="I55" s="36">
        <v>1065.72</v>
      </c>
      <c r="J55" s="19">
        <v>1673.48</v>
      </c>
      <c r="K55" s="23">
        <f t="shared" si="13"/>
        <v>34192.92</v>
      </c>
    </row>
    <row r="56" spans="1:11" ht="17.25" customHeight="1">
      <c r="A56" s="16" t="s">
        <v>53</v>
      </c>
      <c r="B56" s="36">
        <v>17460.71</v>
      </c>
      <c r="C56" s="36">
        <v>22133.45</v>
      </c>
      <c r="D56" s="36">
        <v>25401.89</v>
      </c>
      <c r="E56" s="36">
        <v>20992.36</v>
      </c>
      <c r="F56" s="36">
        <v>21915.91</v>
      </c>
      <c r="G56" s="36">
        <v>27814.23</v>
      </c>
      <c r="H56" s="36">
        <v>18208.51</v>
      </c>
      <c r="I56" s="19">
        <v>0</v>
      </c>
      <c r="J56" s="36">
        <v>13175.31</v>
      </c>
      <c r="K56" s="36">
        <f t="shared" si="13"/>
        <v>167102.37000000002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-239976.77000000002</v>
      </c>
      <c r="C60" s="35">
        <f t="shared" si="16"/>
        <v>-255935.86000000002</v>
      </c>
      <c r="D60" s="35">
        <f t="shared" si="16"/>
        <v>-248780.29</v>
      </c>
      <c r="E60" s="35">
        <f t="shared" si="16"/>
        <v>-287289.75</v>
      </c>
      <c r="F60" s="35">
        <f t="shared" si="16"/>
        <v>-267602.88</v>
      </c>
      <c r="G60" s="35">
        <f t="shared" si="16"/>
        <v>-309014.63</v>
      </c>
      <c r="H60" s="35">
        <f t="shared" si="16"/>
        <v>-208527.14</v>
      </c>
      <c r="I60" s="35">
        <f t="shared" si="16"/>
        <v>-79375.92000000001</v>
      </c>
      <c r="J60" s="35">
        <f t="shared" si="16"/>
        <v>-89024.48</v>
      </c>
      <c r="K60" s="35">
        <f>SUM(B60:J60)</f>
        <v>-1985527.7200000002</v>
      </c>
    </row>
    <row r="61" spans="1:11" ht="18.75" customHeight="1">
      <c r="A61" s="16" t="s">
        <v>78</v>
      </c>
      <c r="B61" s="35">
        <f aca="true" t="shared" si="17" ref="B61:J61">B62+B63+B64+B65+B66+B67</f>
        <v>-227656.07</v>
      </c>
      <c r="C61" s="35">
        <f t="shared" si="17"/>
        <v>-235939.72</v>
      </c>
      <c r="D61" s="35">
        <f t="shared" si="17"/>
        <v>-229362.16</v>
      </c>
      <c r="E61" s="35">
        <f t="shared" si="17"/>
        <v>-261247.56</v>
      </c>
      <c r="F61" s="35">
        <f t="shared" si="17"/>
        <v>-248302.86</v>
      </c>
      <c r="G61" s="35">
        <f t="shared" si="17"/>
        <v>-281051</v>
      </c>
      <c r="H61" s="35">
        <f t="shared" si="17"/>
        <v>-200549</v>
      </c>
      <c r="I61" s="35">
        <f t="shared" si="17"/>
        <v>-35521.5</v>
      </c>
      <c r="J61" s="35">
        <f t="shared" si="17"/>
        <v>-63521.5</v>
      </c>
      <c r="K61" s="35">
        <f aca="true" t="shared" si="18" ref="K61:K94">SUM(B61:J61)</f>
        <v>-1783151.37</v>
      </c>
    </row>
    <row r="62" spans="1:11" ht="18.75" customHeight="1">
      <c r="A62" s="12" t="s">
        <v>79</v>
      </c>
      <c r="B62" s="35">
        <f>-ROUND(B9*$D$3,2)</f>
        <v>-154539</v>
      </c>
      <c r="C62" s="35">
        <f aca="true" t="shared" si="19" ref="C62:J62">-ROUND(C9*$D$3,2)</f>
        <v>-223947.5</v>
      </c>
      <c r="D62" s="35">
        <f t="shared" si="19"/>
        <v>-196532</v>
      </c>
      <c r="E62" s="35">
        <f t="shared" si="19"/>
        <v>-145260.5</v>
      </c>
      <c r="F62" s="35">
        <f t="shared" si="19"/>
        <v>-163026.5</v>
      </c>
      <c r="G62" s="35">
        <f t="shared" si="19"/>
        <v>-208068</v>
      </c>
      <c r="H62" s="35">
        <f t="shared" si="19"/>
        <v>-200459</v>
      </c>
      <c r="I62" s="35">
        <f t="shared" si="19"/>
        <v>-35521.5</v>
      </c>
      <c r="J62" s="35">
        <f t="shared" si="19"/>
        <v>-63521.5</v>
      </c>
      <c r="K62" s="35">
        <f t="shared" si="18"/>
        <v>-1390875.5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-574</v>
      </c>
      <c r="C64" s="35">
        <v>-245</v>
      </c>
      <c r="D64" s="35">
        <v>-343</v>
      </c>
      <c r="E64" s="35">
        <v>-812</v>
      </c>
      <c r="F64" s="35">
        <v>-500.5</v>
      </c>
      <c r="G64" s="35">
        <v>-360.5</v>
      </c>
      <c r="H64" s="19">
        <v>0</v>
      </c>
      <c r="I64" s="19">
        <v>0</v>
      </c>
      <c r="J64" s="19">
        <v>0</v>
      </c>
      <c r="K64" s="35">
        <f t="shared" si="18"/>
        <v>-2835</v>
      </c>
    </row>
    <row r="65" spans="1:11" ht="18.75" customHeight="1">
      <c r="A65" s="12" t="s">
        <v>111</v>
      </c>
      <c r="B65" s="35">
        <v>-3482.5</v>
      </c>
      <c r="C65" s="35">
        <v>-2100</v>
      </c>
      <c r="D65" s="35">
        <v>-1578.5</v>
      </c>
      <c r="E65" s="35">
        <v>-3447.5</v>
      </c>
      <c r="F65" s="35">
        <v>-1053.5</v>
      </c>
      <c r="G65" s="35">
        <v>-1274</v>
      </c>
      <c r="H65" s="19">
        <v>0</v>
      </c>
      <c r="I65" s="19">
        <v>0</v>
      </c>
      <c r="J65" s="19">
        <v>0</v>
      </c>
      <c r="K65" s="35">
        <f t="shared" si="18"/>
        <v>-12936</v>
      </c>
    </row>
    <row r="66" spans="1:11" ht="18.75" customHeight="1">
      <c r="A66" s="12" t="s">
        <v>56</v>
      </c>
      <c r="B66" s="35">
        <v>-69015.57</v>
      </c>
      <c r="C66" s="35">
        <v>-9647.22</v>
      </c>
      <c r="D66" s="35">
        <v>-30908.66</v>
      </c>
      <c r="E66" s="35">
        <v>-111502.56</v>
      </c>
      <c r="F66" s="35">
        <v>-83722.36</v>
      </c>
      <c r="G66" s="35">
        <v>-71348.5</v>
      </c>
      <c r="H66" s="35">
        <v>-90</v>
      </c>
      <c r="I66" s="19">
        <v>0</v>
      </c>
      <c r="J66" s="19">
        <v>0</v>
      </c>
      <c r="K66" s="35">
        <f t="shared" si="18"/>
        <v>-376234.87</v>
      </c>
    </row>
    <row r="67" spans="1:11" ht="18.75" customHeight="1">
      <c r="A67" s="12" t="s">
        <v>57</v>
      </c>
      <c r="B67" s="35">
        <v>-45</v>
      </c>
      <c r="C67" s="19">
        <v>0</v>
      </c>
      <c r="D67" s="19">
        <v>0</v>
      </c>
      <c r="E67" s="35">
        <v>-225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-270</v>
      </c>
    </row>
    <row r="68" spans="1:11" ht="18.75" customHeight="1">
      <c r="A68" s="12" t="s">
        <v>83</v>
      </c>
      <c r="B68" s="35">
        <f aca="true" t="shared" si="20" ref="B68:J68">SUM(B69:B92)</f>
        <v>-12320.7</v>
      </c>
      <c r="C68" s="35">
        <f t="shared" si="20"/>
        <v>-19996.140000000003</v>
      </c>
      <c r="D68" s="35">
        <f t="shared" si="20"/>
        <v>-19418.13</v>
      </c>
      <c r="E68" s="35">
        <f t="shared" si="20"/>
        <v>-26042.19</v>
      </c>
      <c r="F68" s="35">
        <f t="shared" si="20"/>
        <v>-19300.02</v>
      </c>
      <c r="G68" s="35">
        <f t="shared" si="20"/>
        <v>-27963.63</v>
      </c>
      <c r="H68" s="35">
        <f t="shared" si="20"/>
        <v>-7978.14</v>
      </c>
      <c r="I68" s="35">
        <f t="shared" si="20"/>
        <v>-43854.420000000006</v>
      </c>
      <c r="J68" s="35">
        <f t="shared" si="20"/>
        <v>-25502.98</v>
      </c>
      <c r="K68" s="35">
        <f t="shared" si="18"/>
        <v>-202376.35000000003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-1983.99</v>
      </c>
      <c r="J71" s="19">
        <v>0</v>
      </c>
      <c r="K71" s="35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-13467.74</v>
      </c>
      <c r="C73" s="35">
        <v>-19550.83</v>
      </c>
      <c r="D73" s="35">
        <v>-18482.18</v>
      </c>
      <c r="E73" s="35">
        <v>-12960.81</v>
      </c>
      <c r="F73" s="35">
        <v>-17810.85</v>
      </c>
      <c r="G73" s="35">
        <v>-27140.99</v>
      </c>
      <c r="H73" s="35">
        <v>-13289.62</v>
      </c>
      <c r="I73" s="35">
        <v>-4671.92</v>
      </c>
      <c r="J73" s="35">
        <v>-9631.56</v>
      </c>
      <c r="K73" s="48">
        <f t="shared" si="18"/>
        <v>-137006.5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1147.04</v>
      </c>
      <c r="C91" s="35">
        <v>-295.32</v>
      </c>
      <c r="D91" s="35">
        <v>149.8</v>
      </c>
      <c r="E91" s="35">
        <v>-603.48</v>
      </c>
      <c r="F91" s="35">
        <v>-1108.52</v>
      </c>
      <c r="G91" s="35">
        <v>-804.64</v>
      </c>
      <c r="H91" s="35">
        <f>-81.32+5392.8</f>
        <v>5311.4800000000005</v>
      </c>
      <c r="I91" s="35">
        <v>0</v>
      </c>
      <c r="J91" s="35">
        <v>-680.52</v>
      </c>
      <c r="K91" s="35">
        <f t="shared" si="18"/>
        <v>3115.8400000000006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-12477.9</v>
      </c>
      <c r="F92" s="19">
        <v>0</v>
      </c>
      <c r="G92" s="19">
        <v>0</v>
      </c>
      <c r="H92" s="19">
        <v>0</v>
      </c>
      <c r="I92" s="48">
        <v>-7198.51</v>
      </c>
      <c r="J92" s="48">
        <v>-15190.9</v>
      </c>
      <c r="K92" s="48">
        <f t="shared" si="18"/>
        <v>-34867.31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1249185.0499999998</v>
      </c>
      <c r="C97" s="24">
        <f t="shared" si="21"/>
        <v>1989196.43</v>
      </c>
      <c r="D97" s="24">
        <f t="shared" si="21"/>
        <v>2378118.7100000004</v>
      </c>
      <c r="E97" s="24">
        <f t="shared" si="21"/>
        <v>1216071.3900000004</v>
      </c>
      <c r="F97" s="24">
        <f t="shared" si="21"/>
        <v>1695424.3499999999</v>
      </c>
      <c r="G97" s="24">
        <f t="shared" si="21"/>
        <v>2484294.54</v>
      </c>
      <c r="H97" s="24">
        <f t="shared" si="21"/>
        <v>1282757.2900000003</v>
      </c>
      <c r="I97" s="24">
        <f>+I98+I99</f>
        <v>491934.13999999996</v>
      </c>
      <c r="J97" s="24">
        <f>+J98+J99</f>
        <v>759629.37</v>
      </c>
      <c r="K97" s="48">
        <f>SUM(B97:J97)</f>
        <v>13546611.27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1231724.3399999999</v>
      </c>
      <c r="C98" s="24">
        <f t="shared" si="22"/>
        <v>1967062.98</v>
      </c>
      <c r="D98" s="24">
        <f t="shared" si="22"/>
        <v>2352716.8200000003</v>
      </c>
      <c r="E98" s="24">
        <f t="shared" si="22"/>
        <v>1195079.0300000003</v>
      </c>
      <c r="F98" s="24">
        <f t="shared" si="22"/>
        <v>1673508.44</v>
      </c>
      <c r="G98" s="24">
        <f t="shared" si="22"/>
        <v>2456480.31</v>
      </c>
      <c r="H98" s="24">
        <f t="shared" si="22"/>
        <v>1264548.7800000003</v>
      </c>
      <c r="I98" s="24">
        <f t="shared" si="22"/>
        <v>491934.13999999996</v>
      </c>
      <c r="J98" s="24">
        <f t="shared" si="22"/>
        <v>746454.0599999999</v>
      </c>
      <c r="K98" s="48">
        <f>SUM(B98:J98)</f>
        <v>13379508.900000004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17460.71</v>
      </c>
      <c r="C99" s="24">
        <f t="shared" si="23"/>
        <v>22133.45</v>
      </c>
      <c r="D99" s="24">
        <f t="shared" si="23"/>
        <v>25401.89</v>
      </c>
      <c r="E99" s="24">
        <f t="shared" si="23"/>
        <v>20992.36</v>
      </c>
      <c r="F99" s="24">
        <f t="shared" si="23"/>
        <v>21915.91</v>
      </c>
      <c r="G99" s="24">
        <f t="shared" si="23"/>
        <v>27814.23</v>
      </c>
      <c r="H99" s="24">
        <f t="shared" si="23"/>
        <v>18208.51</v>
      </c>
      <c r="I99" s="19">
        <f t="shared" si="23"/>
        <v>0</v>
      </c>
      <c r="J99" s="24">
        <f t="shared" si="23"/>
        <v>13175.31</v>
      </c>
      <c r="K99" s="48">
        <f>SUM(B99:J99)</f>
        <v>167102.37000000002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13546611.260000002</v>
      </c>
      <c r="L105" s="54"/>
    </row>
    <row r="106" spans="1:11" ht="18.75" customHeight="1">
      <c r="A106" s="26" t="s">
        <v>74</v>
      </c>
      <c r="B106" s="27">
        <v>164784.17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164784.17</v>
      </c>
    </row>
    <row r="107" spans="1:11" ht="18.75" customHeight="1">
      <c r="A107" s="26" t="s">
        <v>75</v>
      </c>
      <c r="B107" s="27">
        <v>1084400.88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1084400.88</v>
      </c>
    </row>
    <row r="108" spans="1:11" ht="18.75" customHeight="1">
      <c r="A108" s="26" t="s">
        <v>76</v>
      </c>
      <c r="B108" s="40">
        <v>0</v>
      </c>
      <c r="C108" s="27">
        <f>+C97</f>
        <v>1989196.43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1989196.43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2378118.7100000004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2378118.7100000004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1216071.3900000004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1216071.3900000004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328173.76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328173.76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620545.65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620545.65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746704.94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746704.94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730203.65</v>
      </c>
      <c r="H114" s="40">
        <v>0</v>
      </c>
      <c r="I114" s="40">
        <v>0</v>
      </c>
      <c r="J114" s="40">
        <v>0</v>
      </c>
      <c r="K114" s="41">
        <f t="shared" si="24"/>
        <v>730203.65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57719.01</v>
      </c>
      <c r="H115" s="40">
        <v>0</v>
      </c>
      <c r="I115" s="40">
        <v>0</v>
      </c>
      <c r="J115" s="40">
        <v>0</v>
      </c>
      <c r="K115" s="41">
        <f t="shared" si="24"/>
        <v>57719.01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393073.74</v>
      </c>
      <c r="H116" s="40">
        <v>0</v>
      </c>
      <c r="I116" s="40">
        <v>0</v>
      </c>
      <c r="J116" s="40">
        <v>0</v>
      </c>
      <c r="K116" s="41">
        <f t="shared" si="24"/>
        <v>393073.74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353370.23</v>
      </c>
      <c r="H117" s="40">
        <v>0</v>
      </c>
      <c r="I117" s="40">
        <v>0</v>
      </c>
      <c r="J117" s="40">
        <v>0</v>
      </c>
      <c r="K117" s="41">
        <f t="shared" si="24"/>
        <v>353370.23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949927.89</v>
      </c>
      <c r="H118" s="40">
        <v>0</v>
      </c>
      <c r="I118" s="40">
        <v>0</v>
      </c>
      <c r="J118" s="40">
        <v>0</v>
      </c>
      <c r="K118" s="41">
        <f t="shared" si="24"/>
        <v>949927.89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474649.52</v>
      </c>
      <c r="I119" s="40">
        <v>0</v>
      </c>
      <c r="J119" s="40">
        <v>0</v>
      </c>
      <c r="K119" s="41">
        <f t="shared" si="24"/>
        <v>474649.52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808107.77</v>
      </c>
      <c r="I120" s="40">
        <v>0</v>
      </c>
      <c r="J120" s="40">
        <v>0</v>
      </c>
      <c r="K120" s="41">
        <f t="shared" si="24"/>
        <v>808107.77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491934.14</v>
      </c>
      <c r="J121" s="40">
        <v>0</v>
      </c>
      <c r="K121" s="41">
        <f t="shared" si="24"/>
        <v>491934.14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759629.38</v>
      </c>
      <c r="K122" s="44">
        <f t="shared" si="24"/>
        <v>759629.38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-0.010000000009313226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2015-03-24T19:09:29Z</dcterms:modified>
  <cp:category/>
  <cp:version/>
  <cp:contentType/>
  <cp:contentStatus/>
</cp:coreProperties>
</file>