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<sst xmlns="http://schemas.openxmlformats.org/spreadsheetml/2006/main" count="126" uniqueCount="126">
  <si>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</si>
  <si>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</si>
  <si>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</si>
  <si>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</si>
  <si>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</si>
  <si>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</si>
  <si>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</si>
  <si>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</si>
  <si>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</si>
  <si>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</si>
  <si>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</si>
  <si>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</si>
  <si>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</si>
  <si>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</si>
  <si>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</si>
  <si>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</si>
  <si>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</si>
  <si>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</si>
  <si>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</si>
  <si>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</si>
  <si>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</si>
  <si>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</si>
  <si>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</si>
  <si>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</si>
  <si>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</si>
  <si>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</si>
  <si>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</si>
  <si>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</si>
  <si>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</si>
  <si>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</si>
  <si>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</si>
  <si>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</si>
  <si>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</si>
  <si>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</si>
  <si>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</si>
  <si>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</si>
  <si>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</si>
  <si>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</si>
  <si>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</si>
  <si>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</si>
  <si>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</si>
  <si>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</si>
  <si>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</si>
  <si>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</si>
  <si>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</si>
  <si>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</si>
  <si>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</si>
  <si>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</si>
  <si>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</si>
  <si>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</si>
  <si>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</si>
  <si>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</si>
  <si>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</si>
  <si>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</si>
  <si>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</si>
  <si>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</si>
  <si>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</si>
  <si>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</si>
  <si>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</si>
  <si>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</si>
  <si>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</si>
  <si>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</si>
  <si>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</si>
  <si>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</si>
  <si>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</si>
  <si>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</si>
  <si>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</si>
  <si>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</si>
  <si>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</si>
  <si>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</si>
  <si>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</si>
  <si>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</si>
  <si>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</si>
  <si>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</si>
  <si>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</si>
  <si>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</si>
  <si>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</si>
  <si>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</si>
  <si>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</si>
  <si>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</si>
  <si>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</si>
  <si>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</si>
  <si>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</si>
  <si>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</si>
  <si>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</si>
  <si>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</si>
  <si>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</si>
  <si>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</si>
  <si>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</si>
  <si>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</si>
  <si>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</si>
  <si>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</si>
  <si>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</si>
  <si>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</si>
  <si>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</si>
  <si>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</si>
  <si>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</si>
  <si>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</si>
  <si>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</si>
  <si>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</si>
  <si>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</si>
  <si>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</si>
  <si>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</si>
  <si>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</si>
  <si>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</si>
  <si>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</si>
  <si>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</si>
  <si>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</si>
  <si>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</si>
  <si>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</si>
  <si>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</si>
  <si>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</si>
  <si>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</si>
  <si>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</si>
  <si>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</si>
  <si>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</si>
  <si>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</si>
  <si>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</si>
  <si>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</si>
  <si>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</si>
  <si>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</si>
  <si>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</si>
  <si>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</si>
  <si>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</si>
  <si>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</si>
  <si>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17/03/15 - VENCIMENTO 24/03/15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</si>
</sst>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613209</v>
      </c>
      <c r="C7" s="9">
        <f t="shared" si="0"/>
        <v>811056</v>
      </c>
      <c r="D7" s="9">
        <f t="shared" si="0"/>
        <v>851966</v>
      </c>
      <c r="E7" s="9">
        <f t="shared" si="0"/>
        <v>564233</v>
      </c>
      <c r="F7" s="9">
        <f t="shared" si="0"/>
        <v>758511</v>
      </c>
      <c r="G7" s="9">
        <f t="shared" si="0"/>
        <v>1257271</v>
      </c>
      <c r="H7" s="9">
        <f t="shared" si="0"/>
        <v>582594</v>
      </c>
      <c r="I7" s="9">
        <f t="shared" si="0"/>
        <v>127542</v>
      </c>
      <c r="J7" s="9">
        <f t="shared" si="0"/>
        <v>316360</v>
      </c>
      <c r="K7" s="9">
        <f t="shared" si="0"/>
        <v>5882742</v>
      </c>
      <c r="L7" s="52"/>
    </row>
    <row r="8" spans="1:11" ht="17.25" customHeight="1">
      <c r="A8" s="10" t="s">
        <v>103</v>
      </c>
      <c r="B8" s="11">
        <f>B9+B12+B16</f>
        <v>365293</v>
      </c>
      <c r="C8" s="11">
        <f aca="true" t="shared" si="1" ref="C8:J8">C9+C12+C16</f>
        <v>496321</v>
      </c>
      <c r="D8" s="11">
        <f t="shared" si="1"/>
        <v>490431</v>
      </c>
      <c r="E8" s="11">
        <f t="shared" si="1"/>
        <v>339250</v>
      </c>
      <c r="F8" s="11">
        <f t="shared" si="1"/>
        <v>431978</v>
      </c>
      <c r="G8" s="11">
        <f t="shared" si="1"/>
        <v>697065</v>
      </c>
      <c r="H8" s="11">
        <f t="shared" si="1"/>
        <v>364313</v>
      </c>
      <c r="I8" s="11">
        <f t="shared" si="1"/>
        <v>69981</v>
      </c>
      <c r="J8" s="11">
        <f t="shared" si="1"/>
        <v>181182</v>
      </c>
      <c r="K8" s="11">
        <f>SUM(B8:J8)</f>
        <v>3435814</v>
      </c>
    </row>
    <row r="9" spans="1:11" ht="17.25" customHeight="1">
      <c r="A9" s="15" t="s">
        <v>17</v>
      </c>
      <c r="B9" s="13">
        <f>+B10+B11</f>
        <v>46472</v>
      </c>
      <c r="C9" s="13">
        <f aca="true" t="shared" si="2" ref="C9:J9">+C10+C11</f>
        <v>66853</v>
      </c>
      <c r="D9" s="13">
        <f t="shared" si="2"/>
        <v>59868</v>
      </c>
      <c r="E9" s="13">
        <f t="shared" si="2"/>
        <v>43934</v>
      </c>
      <c r="F9" s="13">
        <f t="shared" si="2"/>
        <v>47635</v>
      </c>
      <c r="G9" s="13">
        <f t="shared" si="2"/>
        <v>62306</v>
      </c>
      <c r="H9" s="13">
        <f t="shared" si="2"/>
        <v>58832</v>
      </c>
      <c r="I9" s="13">
        <f t="shared" si="2"/>
        <v>10764</v>
      </c>
      <c r="J9" s="13">
        <f t="shared" si="2"/>
        <v>19651</v>
      </c>
      <c r="K9" s="11">
        <f>SUM(B9:J9)</f>
        <v>416315</v>
      </c>
    </row>
    <row r="10" spans="1:11" ht="17.25" customHeight="1">
      <c r="A10" s="29" t="s">
        <v>18</v>
      </c>
      <c r="B10" s="13">
        <v>46472</v>
      </c>
      <c r="C10" s="13">
        <v>66853</v>
      </c>
      <c r="D10" s="13">
        <v>59868</v>
      </c>
      <c r="E10" s="13">
        <v>43934</v>
      </c>
      <c r="F10" s="13">
        <v>47635</v>
      </c>
      <c r="G10" s="13">
        <v>62306</v>
      </c>
      <c r="H10" s="13">
        <v>58832</v>
      </c>
      <c r="I10" s="13">
        <v>10764</v>
      </c>
      <c r="J10" s="13">
        <v>19651</v>
      </c>
      <c r="K10" s="11">
        <f>SUM(B10:J10)</f>
        <v>416315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287828</v>
      </c>
      <c r="C12" s="17">
        <f t="shared" si="3"/>
        <v>388051</v>
      </c>
      <c r="D12" s="17">
        <f t="shared" si="3"/>
        <v>391294</v>
      </c>
      <c r="E12" s="17">
        <f t="shared" si="3"/>
        <v>269542</v>
      </c>
      <c r="F12" s="17">
        <f t="shared" si="3"/>
        <v>349831</v>
      </c>
      <c r="G12" s="17">
        <f t="shared" si="3"/>
        <v>582259</v>
      </c>
      <c r="H12" s="17">
        <f t="shared" si="3"/>
        <v>279395</v>
      </c>
      <c r="I12" s="17">
        <f t="shared" si="3"/>
        <v>52763</v>
      </c>
      <c r="J12" s="17">
        <f t="shared" si="3"/>
        <v>146747</v>
      </c>
      <c r="K12" s="11">
        <f aca="true" t="shared" si="4" ref="K12:K27">SUM(B12:J12)</f>
        <v>2747710</v>
      </c>
    </row>
    <row r="13" spans="1:13" ht="17.25" customHeight="1">
      <c r="A13" s="14" t="s">
        <v>20</v>
      </c>
      <c r="B13" s="13">
        <v>137506</v>
      </c>
      <c r="C13" s="13">
        <v>195620</v>
      </c>
      <c r="D13" s="13">
        <v>199665</v>
      </c>
      <c r="E13" s="13">
        <v>135899</v>
      </c>
      <c r="F13" s="13">
        <v>177021</v>
      </c>
      <c r="G13" s="13">
        <v>279674</v>
      </c>
      <c r="H13" s="13">
        <v>131213</v>
      </c>
      <c r="I13" s="13">
        <v>28544</v>
      </c>
      <c r="J13" s="13">
        <v>75602</v>
      </c>
      <c r="K13" s="11">
        <f t="shared" si="4"/>
        <v>1360744</v>
      </c>
      <c r="L13" s="52"/>
      <c r="M13" s="53"/>
    </row>
    <row r="14" spans="1:12" ht="17.25" customHeight="1">
      <c r="A14" s="14" t="s">
        <v>21</v>
      </c>
      <c r="B14" s="13">
        <v>130838</v>
      </c>
      <c r="C14" s="13">
        <v>163145</v>
      </c>
      <c r="D14" s="13">
        <v>162321</v>
      </c>
      <c r="E14" s="13">
        <v>115409</v>
      </c>
      <c r="F14" s="13">
        <v>151335</v>
      </c>
      <c r="G14" s="13">
        <v>271213</v>
      </c>
      <c r="H14" s="13">
        <v>125516</v>
      </c>
      <c r="I14" s="13">
        <v>19485</v>
      </c>
      <c r="J14" s="13">
        <v>61305</v>
      </c>
      <c r="K14" s="11">
        <f t="shared" si="4"/>
        <v>1200567</v>
      </c>
      <c r="L14" s="52"/>
    </row>
    <row r="15" spans="1:11" ht="17.25" customHeight="1">
      <c r="A15" s="14" t="s">
        <v>22</v>
      </c>
      <c r="B15" s="13">
        <v>19484</v>
      </c>
      <c r="C15" s="13">
        <v>29286</v>
      </c>
      <c r="D15" s="13">
        <v>29308</v>
      </c>
      <c r="E15" s="13">
        <v>18234</v>
      </c>
      <c r="F15" s="13">
        <v>21475</v>
      </c>
      <c r="G15" s="13">
        <v>31372</v>
      </c>
      <c r="H15" s="13">
        <v>22666</v>
      </c>
      <c r="I15" s="13">
        <v>4734</v>
      </c>
      <c r="J15" s="13">
        <v>9840</v>
      </c>
      <c r="K15" s="11">
        <f t="shared" si="4"/>
        <v>186399</v>
      </c>
    </row>
    <row r="16" spans="1:11" ht="17.25" customHeight="1">
      <c r="A16" s="15" t="s">
        <v>99</v>
      </c>
      <c r="B16" s="13">
        <f>B17+B18+B19</f>
        <v>30993</v>
      </c>
      <c r="C16" s="13">
        <f aca="true" t="shared" si="5" ref="C16:J16">C17+C18+C19</f>
        <v>41417</v>
      </c>
      <c r="D16" s="13">
        <f t="shared" si="5"/>
        <v>39269</v>
      </c>
      <c r="E16" s="13">
        <f t="shared" si="5"/>
        <v>25774</v>
      </c>
      <c r="F16" s="13">
        <f t="shared" si="5"/>
        <v>34512</v>
      </c>
      <c r="G16" s="13">
        <f t="shared" si="5"/>
        <v>52500</v>
      </c>
      <c r="H16" s="13">
        <f t="shared" si="5"/>
        <v>26086</v>
      </c>
      <c r="I16" s="13">
        <f t="shared" si="5"/>
        <v>6454</v>
      </c>
      <c r="J16" s="13">
        <f t="shared" si="5"/>
        <v>14784</v>
      </c>
      <c r="K16" s="11">
        <f t="shared" si="4"/>
        <v>271789</v>
      </c>
    </row>
    <row r="17" spans="1:11" ht="17.25" customHeight="1">
      <c r="A17" s="14" t="s">
        <v>100</v>
      </c>
      <c r="B17" s="13">
        <v>9242</v>
      </c>
      <c r="C17" s="13">
        <v>12855</v>
      </c>
      <c r="D17" s="13">
        <v>11694</v>
      </c>
      <c r="E17" s="13">
        <v>8728</v>
      </c>
      <c r="F17" s="13">
        <v>11763</v>
      </c>
      <c r="G17" s="13">
        <v>19919</v>
      </c>
      <c r="H17" s="13">
        <v>10002</v>
      </c>
      <c r="I17" s="13">
        <v>2118</v>
      </c>
      <c r="J17" s="13">
        <v>4398</v>
      </c>
      <c r="K17" s="11">
        <f t="shared" si="4"/>
        <v>90719</v>
      </c>
    </row>
    <row r="18" spans="1:11" ht="17.25" customHeight="1">
      <c r="A18" s="14" t="s">
        <v>101</v>
      </c>
      <c r="B18" s="13">
        <v>1514</v>
      </c>
      <c r="C18" s="13">
        <v>1597</v>
      </c>
      <c r="D18" s="13">
        <v>1704</v>
      </c>
      <c r="E18" s="13">
        <v>1423</v>
      </c>
      <c r="F18" s="13">
        <v>1602</v>
      </c>
      <c r="G18" s="13">
        <v>2883</v>
      </c>
      <c r="H18" s="13">
        <v>1120</v>
      </c>
      <c r="I18" s="13">
        <v>277</v>
      </c>
      <c r="J18" s="13">
        <v>533</v>
      </c>
      <c r="K18" s="11">
        <f t="shared" si="4"/>
        <v>12653</v>
      </c>
    </row>
    <row r="19" spans="1:11" ht="17.25" customHeight="1">
      <c r="A19" s="14" t="s">
        <v>102</v>
      </c>
      <c r="B19" s="13">
        <v>20237</v>
      </c>
      <c r="C19" s="13">
        <v>26965</v>
      </c>
      <c r="D19" s="13">
        <v>25871</v>
      </c>
      <c r="E19" s="13">
        <v>15623</v>
      </c>
      <c r="F19" s="13">
        <v>21147</v>
      </c>
      <c r="G19" s="13">
        <v>29698</v>
      </c>
      <c r="H19" s="13">
        <v>14964</v>
      </c>
      <c r="I19" s="13">
        <v>4059</v>
      </c>
      <c r="J19" s="13">
        <v>9853</v>
      </c>
      <c r="K19" s="11">
        <f t="shared" si="4"/>
        <v>168417</v>
      </c>
    </row>
    <row r="20" spans="1:11" ht="17.25" customHeight="1">
      <c r="A20" s="16" t="s">
        <v>23</v>
      </c>
      <c r="B20" s="11">
        <f>+B21+B22+B23</f>
        <v>195157</v>
      </c>
      <c r="C20" s="11">
        <f aca="true" t="shared" si="6" ref="C20:J20">+C21+C22+C23</f>
        <v>229689</v>
      </c>
      <c r="D20" s="11">
        <f t="shared" si="6"/>
        <v>264952</v>
      </c>
      <c r="E20" s="11">
        <f t="shared" si="6"/>
        <v>165543</v>
      </c>
      <c r="F20" s="11">
        <f t="shared" si="6"/>
        <v>255698</v>
      </c>
      <c r="G20" s="11">
        <f t="shared" si="6"/>
        <v>473653</v>
      </c>
      <c r="H20" s="11">
        <f t="shared" si="6"/>
        <v>166940</v>
      </c>
      <c r="I20" s="11">
        <f t="shared" si="6"/>
        <v>39948</v>
      </c>
      <c r="J20" s="11">
        <f t="shared" si="6"/>
        <v>94975</v>
      </c>
      <c r="K20" s="11">
        <f t="shared" si="4"/>
        <v>1886555</v>
      </c>
    </row>
    <row r="21" spans="1:12" ht="17.25" customHeight="1">
      <c r="A21" s="12" t="s">
        <v>24</v>
      </c>
      <c r="B21" s="13">
        <v>105167</v>
      </c>
      <c r="C21" s="13">
        <v>134586</v>
      </c>
      <c r="D21" s="13">
        <v>153646</v>
      </c>
      <c r="E21" s="13">
        <v>95578</v>
      </c>
      <c r="F21" s="13">
        <v>145994</v>
      </c>
      <c r="G21" s="13">
        <v>252569</v>
      </c>
      <c r="H21" s="13">
        <v>95089</v>
      </c>
      <c r="I21" s="13">
        <v>24321</v>
      </c>
      <c r="J21" s="13">
        <v>54263</v>
      </c>
      <c r="K21" s="11">
        <f t="shared" si="4"/>
        <v>1061213</v>
      </c>
      <c r="L21" s="52"/>
    </row>
    <row r="22" spans="1:12" ht="17.25" customHeight="1">
      <c r="A22" s="12" t="s">
        <v>25</v>
      </c>
      <c r="B22" s="13">
        <v>80081</v>
      </c>
      <c r="C22" s="13">
        <v>82840</v>
      </c>
      <c r="D22" s="13">
        <v>96354</v>
      </c>
      <c r="E22" s="13">
        <v>62112</v>
      </c>
      <c r="F22" s="13">
        <v>98530</v>
      </c>
      <c r="G22" s="13">
        <v>202182</v>
      </c>
      <c r="H22" s="13">
        <v>62847</v>
      </c>
      <c r="I22" s="13">
        <v>13249</v>
      </c>
      <c r="J22" s="13">
        <v>35741</v>
      </c>
      <c r="K22" s="11">
        <f t="shared" si="4"/>
        <v>733936</v>
      </c>
      <c r="L22" s="52"/>
    </row>
    <row r="23" spans="1:11" ht="17.25" customHeight="1">
      <c r="A23" s="12" t="s">
        <v>26</v>
      </c>
      <c r="B23" s="13">
        <v>9909</v>
      </c>
      <c r="C23" s="13">
        <v>12263</v>
      </c>
      <c r="D23" s="13">
        <v>14952</v>
      </c>
      <c r="E23" s="13">
        <v>7853</v>
      </c>
      <c r="F23" s="13">
        <v>11174</v>
      </c>
      <c r="G23" s="13">
        <v>18902</v>
      </c>
      <c r="H23" s="13">
        <v>9004</v>
      </c>
      <c r="I23" s="13">
        <v>2378</v>
      </c>
      <c r="J23" s="13">
        <v>4971</v>
      </c>
      <c r="K23" s="11">
        <f t="shared" si="4"/>
        <v>91406</v>
      </c>
    </row>
    <row r="24" spans="1:11" ht="17.25" customHeight="1">
      <c r="A24" s="16" t="s">
        <v>27</v>
      </c>
      <c r="B24" s="13">
        <v>52759</v>
      </c>
      <c r="C24" s="13">
        <v>85046</v>
      </c>
      <c r="D24" s="13">
        <v>96583</v>
      </c>
      <c r="E24" s="13">
        <v>59440</v>
      </c>
      <c r="F24" s="13">
        <v>70835</v>
      </c>
      <c r="G24" s="13">
        <v>86553</v>
      </c>
      <c r="H24" s="13">
        <v>42914</v>
      </c>
      <c r="I24" s="13">
        <v>17613</v>
      </c>
      <c r="J24" s="13">
        <v>40203</v>
      </c>
      <c r="K24" s="11">
        <f t="shared" si="4"/>
        <v>551946</v>
      </c>
    </row>
    <row r="25" spans="1:12" ht="17.25" customHeight="1">
      <c r="A25" s="12" t="s">
        <v>28</v>
      </c>
      <c r="B25" s="13">
        <v>33766</v>
      </c>
      <c r="C25" s="13">
        <v>54429</v>
      </c>
      <c r="D25" s="13">
        <v>61813</v>
      </c>
      <c r="E25" s="13">
        <v>38042</v>
      </c>
      <c r="F25" s="13">
        <v>45334</v>
      </c>
      <c r="G25" s="13">
        <v>55394</v>
      </c>
      <c r="H25" s="13">
        <v>27465</v>
      </c>
      <c r="I25" s="13">
        <v>11272</v>
      </c>
      <c r="J25" s="13">
        <v>25730</v>
      </c>
      <c r="K25" s="11">
        <f t="shared" si="4"/>
        <v>353245</v>
      </c>
      <c r="L25" s="52"/>
    </row>
    <row r="26" spans="1:12" ht="17.25" customHeight="1">
      <c r="A26" s="12" t="s">
        <v>29</v>
      </c>
      <c r="B26" s="13">
        <v>18993</v>
      </c>
      <c r="C26" s="13">
        <v>30617</v>
      </c>
      <c r="D26" s="13">
        <v>34770</v>
      </c>
      <c r="E26" s="13">
        <v>21398</v>
      </c>
      <c r="F26" s="13">
        <v>25501</v>
      </c>
      <c r="G26" s="13">
        <v>31159</v>
      </c>
      <c r="H26" s="13">
        <v>15449</v>
      </c>
      <c r="I26" s="13">
        <v>6341</v>
      </c>
      <c r="J26" s="13">
        <v>14473</v>
      </c>
      <c r="K26" s="11">
        <f t="shared" si="4"/>
        <v>198701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8427</v>
      </c>
      <c r="I27" s="11">
        <v>0</v>
      </c>
      <c r="J27" s="11">
        <v>0</v>
      </c>
      <c r="K27" s="11">
        <f t="shared" si="4"/>
        <v>8427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2.40925904</v>
      </c>
      <c r="C29" s="60">
        <f aca="true" t="shared" si="7" ref="C29:J29">SUM(C30:C33)</f>
        <v>2.7482059999999997</v>
      </c>
      <c r="D29" s="60">
        <f t="shared" si="7"/>
        <v>3.09517204</v>
      </c>
      <c r="E29" s="60">
        <f t="shared" si="7"/>
        <v>2.6322787400000003</v>
      </c>
      <c r="F29" s="60">
        <f t="shared" si="7"/>
        <v>2.55509517</v>
      </c>
      <c r="G29" s="60">
        <f t="shared" si="7"/>
        <v>2.19772584</v>
      </c>
      <c r="H29" s="60">
        <f t="shared" si="7"/>
        <v>2.5196</v>
      </c>
      <c r="I29" s="60">
        <f t="shared" si="7"/>
        <v>4.473838</v>
      </c>
      <c r="J29" s="60">
        <f t="shared" si="7"/>
        <v>2.65521029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-0.00444096</v>
      </c>
      <c r="C32" s="62">
        <v>-0.0049</v>
      </c>
      <c r="D32" s="62">
        <v>-0.00432796</v>
      </c>
      <c r="E32" s="62">
        <v>-0.00372126</v>
      </c>
      <c r="F32" s="62">
        <v>-0.00390483</v>
      </c>
      <c r="G32" s="62">
        <v>-0.00367416</v>
      </c>
      <c r="H32" s="62">
        <v>-0.0046</v>
      </c>
      <c r="I32" s="62">
        <v>-0.006862</v>
      </c>
      <c r="J32" s="62">
        <v>-0.00148971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6514.45</v>
      </c>
      <c r="I35" s="19">
        <v>0</v>
      </c>
      <c r="J35" s="19">
        <v>0</v>
      </c>
      <c r="K35" s="23">
        <f>SUM(B35:J35)</f>
        <v>6514.45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3697.92</v>
      </c>
      <c r="C39" s="23">
        <f aca="true" t="shared" si="8" ref="C39:J39">+C43</f>
        <v>5773.72</v>
      </c>
      <c r="D39" s="23">
        <f t="shared" si="8"/>
        <v>4913.44</v>
      </c>
      <c r="E39" s="19">
        <f t="shared" si="8"/>
        <v>2799.12</v>
      </c>
      <c r="F39" s="23">
        <f t="shared" si="8"/>
        <v>4318.52</v>
      </c>
      <c r="G39" s="23">
        <f t="shared" si="8"/>
        <v>6240.24</v>
      </c>
      <c r="H39" s="23">
        <f t="shared" si="8"/>
        <v>3642.28</v>
      </c>
      <c r="I39" s="23">
        <f t="shared" si="8"/>
        <v>1065.72</v>
      </c>
      <c r="J39" s="23">
        <f t="shared" si="8"/>
        <v>1673.48</v>
      </c>
      <c r="K39" s="23">
        <f aca="true" t="shared" si="9" ref="K39:K44">SUM(B39:J39)</f>
        <v>34124.44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3697.92</v>
      </c>
      <c r="C43" s="65">
        <f>ROUND(C44*C45,2)</f>
        <v>5773.72</v>
      </c>
      <c r="D43" s="65">
        <f aca="true" t="shared" si="10" ref="D43:J43">ROUND(D44*D45,2)</f>
        <v>4913.44</v>
      </c>
      <c r="E43" s="65">
        <f t="shared" si="10"/>
        <v>2799.12</v>
      </c>
      <c r="F43" s="65">
        <f t="shared" si="10"/>
        <v>4318.52</v>
      </c>
      <c r="G43" s="65">
        <f t="shared" si="10"/>
        <v>6240.24</v>
      </c>
      <c r="H43" s="65">
        <f t="shared" si="10"/>
        <v>3642.28</v>
      </c>
      <c r="I43" s="65">
        <f t="shared" si="10"/>
        <v>1065.72</v>
      </c>
      <c r="J43" s="65">
        <f t="shared" si="10"/>
        <v>1673.48</v>
      </c>
      <c r="K43" s="65">
        <f t="shared" si="9"/>
        <v>34124.44</v>
      </c>
    </row>
    <row r="44" spans="1:11" ht="17.25" customHeight="1">
      <c r="A44" s="66" t="s">
        <v>43</v>
      </c>
      <c r="B44" s="67">
        <v>864</v>
      </c>
      <c r="C44" s="67">
        <v>1349</v>
      </c>
      <c r="D44" s="67">
        <v>1148</v>
      </c>
      <c r="E44" s="67">
        <v>654</v>
      </c>
      <c r="F44" s="67">
        <v>1009</v>
      </c>
      <c r="G44" s="67">
        <v>1458</v>
      </c>
      <c r="H44" s="67">
        <v>851</v>
      </c>
      <c r="I44" s="67">
        <v>249</v>
      </c>
      <c r="J44" s="67">
        <v>391</v>
      </c>
      <c r="K44" s="67">
        <f t="shared" si="9"/>
        <v>7973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1498537.95</v>
      </c>
      <c r="C47" s="22">
        <f aca="true" t="shared" si="11" ref="C47:H47">+C48+C56</f>
        <v>2256856.1400000006</v>
      </c>
      <c r="D47" s="22">
        <f t="shared" si="11"/>
        <v>2667296.68</v>
      </c>
      <c r="E47" s="22">
        <f t="shared" si="11"/>
        <v>1509010.0100000002</v>
      </c>
      <c r="F47" s="22">
        <f t="shared" si="11"/>
        <v>1964302.2199999997</v>
      </c>
      <c r="G47" s="22">
        <f t="shared" si="11"/>
        <v>2797191.44</v>
      </c>
      <c r="H47" s="22">
        <f t="shared" si="11"/>
        <v>1496269.08</v>
      </c>
      <c r="I47" s="22">
        <f>+I48+I56</f>
        <v>571667.97</v>
      </c>
      <c r="J47" s="22">
        <f>+J48+J56</f>
        <v>854851.12</v>
      </c>
      <c r="K47" s="22">
        <f>SUM(B47:J47)</f>
        <v>15615982.61</v>
      </c>
    </row>
    <row r="48" spans="1:11" ht="17.25" customHeight="1">
      <c r="A48" s="16" t="s">
        <v>46</v>
      </c>
      <c r="B48" s="23">
        <f>SUM(B49:B55)</f>
        <v>1481077.24</v>
      </c>
      <c r="C48" s="23">
        <f aca="true" t="shared" si="12" ref="C48:H48">SUM(C49:C55)</f>
        <v>2234722.6900000004</v>
      </c>
      <c r="D48" s="23">
        <f t="shared" si="12"/>
        <v>2641894.79</v>
      </c>
      <c r="E48" s="23">
        <f t="shared" si="12"/>
        <v>1488017.6500000001</v>
      </c>
      <c r="F48" s="23">
        <f t="shared" si="12"/>
        <v>1942386.3099999998</v>
      </c>
      <c r="G48" s="23">
        <f t="shared" si="12"/>
        <v>2769377.21</v>
      </c>
      <c r="H48" s="23">
        <f t="shared" si="12"/>
        <v>1478060.57</v>
      </c>
      <c r="I48" s="23">
        <f>SUM(I49:I55)</f>
        <v>571667.97</v>
      </c>
      <c r="J48" s="23">
        <f>SUM(J49:J55)</f>
        <v>841675.8099999999</v>
      </c>
      <c r="K48" s="23">
        <f aca="true" t="shared" si="13" ref="K48:K56">SUM(B48:J48)</f>
        <v>15448880.240000002</v>
      </c>
    </row>
    <row r="49" spans="1:11" ht="17.25" customHeight="1">
      <c r="A49" s="34" t="s">
        <v>47</v>
      </c>
      <c r="B49" s="23">
        <f aca="true" t="shared" si="14" ref="B49:H49">ROUND(B30*B7,2)</f>
        <v>1480102.56</v>
      </c>
      <c r="C49" s="23">
        <f t="shared" si="14"/>
        <v>2227970.83</v>
      </c>
      <c r="D49" s="23">
        <f t="shared" si="14"/>
        <v>2640668.62</v>
      </c>
      <c r="E49" s="23">
        <f t="shared" si="14"/>
        <v>1487318.19</v>
      </c>
      <c r="F49" s="23">
        <f t="shared" si="14"/>
        <v>1941029.65</v>
      </c>
      <c r="G49" s="23">
        <f t="shared" si="14"/>
        <v>2767756.38</v>
      </c>
      <c r="H49" s="23">
        <f t="shared" si="14"/>
        <v>1470583.77</v>
      </c>
      <c r="I49" s="23">
        <f>ROUND(I30*I7,2)</f>
        <v>571477.44</v>
      </c>
      <c r="J49" s="23">
        <f>ROUND(J30*J7,2)</f>
        <v>840473.61</v>
      </c>
      <c r="K49" s="23">
        <f t="shared" si="13"/>
        <v>15427381.049999999</v>
      </c>
    </row>
    <row r="50" spans="1:11" ht="17.25" customHeight="1">
      <c r="A50" s="34" t="s">
        <v>48</v>
      </c>
      <c r="B50" s="19">
        <v>0</v>
      </c>
      <c r="C50" s="23">
        <f>ROUND(C31*C7,2)</f>
        <v>4952.31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4952.31</v>
      </c>
    </row>
    <row r="51" spans="1:11" ht="17.25" customHeight="1">
      <c r="A51" s="68" t="s">
        <v>110</v>
      </c>
      <c r="B51" s="69">
        <f>ROUND(B32*B7,2)</f>
        <v>-2723.24</v>
      </c>
      <c r="C51" s="69">
        <f>ROUND(C32*C7,2)</f>
        <v>-3974.17</v>
      </c>
      <c r="D51" s="69">
        <f aca="true" t="shared" si="15" ref="D51:J51">ROUND(D32*D7,2)</f>
        <v>-3687.27</v>
      </c>
      <c r="E51" s="69">
        <f t="shared" si="15"/>
        <v>-2099.66</v>
      </c>
      <c r="F51" s="69">
        <f t="shared" si="15"/>
        <v>-2961.86</v>
      </c>
      <c r="G51" s="69">
        <f t="shared" si="15"/>
        <v>-4619.41</v>
      </c>
      <c r="H51" s="69">
        <f t="shared" si="15"/>
        <v>-2679.93</v>
      </c>
      <c r="I51" s="69">
        <f t="shared" si="15"/>
        <v>-875.19</v>
      </c>
      <c r="J51" s="69">
        <f t="shared" si="15"/>
        <v>-471.28</v>
      </c>
      <c r="K51" s="69">
        <f>SUM(B51:J51)</f>
        <v>-24092.01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6514.45</v>
      </c>
      <c r="I53" s="31">
        <f>+I35</f>
        <v>0</v>
      </c>
      <c r="J53" s="31">
        <f>+J35</f>
        <v>0</v>
      </c>
      <c r="K53" s="23">
        <f t="shared" si="13"/>
        <v>6514.45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3697.92</v>
      </c>
      <c r="C55" s="36">
        <v>5773.72</v>
      </c>
      <c r="D55" s="36">
        <v>4913.44</v>
      </c>
      <c r="E55" s="19">
        <v>2799.12</v>
      </c>
      <c r="F55" s="36">
        <v>4318.52</v>
      </c>
      <c r="G55" s="36">
        <v>6240.24</v>
      </c>
      <c r="H55" s="36">
        <v>3642.28</v>
      </c>
      <c r="I55" s="36">
        <v>1065.72</v>
      </c>
      <c r="J55" s="19">
        <v>1673.48</v>
      </c>
      <c r="K55" s="23">
        <f t="shared" si="13"/>
        <v>34124.44</v>
      </c>
    </row>
    <row r="56" spans="1:11" ht="17.25" customHeight="1">
      <c r="A56" s="16" t="s">
        <v>53</v>
      </c>
      <c r="B56" s="36">
        <v>17460.71</v>
      </c>
      <c r="C56" s="36">
        <v>22133.45</v>
      </c>
      <c r="D56" s="36">
        <v>25401.89</v>
      </c>
      <c r="E56" s="36">
        <v>20992.36</v>
      </c>
      <c r="F56" s="36">
        <v>21915.91</v>
      </c>
      <c r="G56" s="36">
        <v>27814.23</v>
      </c>
      <c r="H56" s="36">
        <v>18208.51</v>
      </c>
      <c r="I56" s="19">
        <v>0</v>
      </c>
      <c r="J56" s="36">
        <v>13175.31</v>
      </c>
      <c r="K56" s="36">
        <f t="shared" si="13"/>
        <v>167102.37000000002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-389167.39</v>
      </c>
      <c r="C60" s="35">
        <f t="shared" si="16"/>
        <v>-217829.33000000002</v>
      </c>
      <c r="D60" s="35">
        <f t="shared" si="16"/>
        <v>-286046.99</v>
      </c>
      <c r="E60" s="35">
        <f t="shared" si="16"/>
        <v>-413253.31</v>
      </c>
      <c r="F60" s="35">
        <f t="shared" si="16"/>
        <v>-426028.13</v>
      </c>
      <c r="G60" s="35">
        <f t="shared" si="16"/>
        <v>-434743.92000000004</v>
      </c>
      <c r="H60" s="35">
        <f t="shared" si="16"/>
        <v>-219668.5</v>
      </c>
      <c r="I60" s="35">
        <f t="shared" si="16"/>
        <v>-81532.93000000001</v>
      </c>
      <c r="J60" s="35">
        <f t="shared" si="16"/>
        <v>-94392.42</v>
      </c>
      <c r="K60" s="35">
        <f>SUM(B60:J60)</f>
        <v>-2562662.92</v>
      </c>
    </row>
    <row r="61" spans="1:11" ht="18.75" customHeight="1">
      <c r="A61" s="16" t="s">
        <v>78</v>
      </c>
      <c r="B61" s="35">
        <f aca="true" t="shared" si="17" ref="B61:J61">B62+B63+B64+B65+B66+B67</f>
        <v>-377334.61</v>
      </c>
      <c r="C61" s="35">
        <f t="shared" si="17"/>
        <v>-244159.91</v>
      </c>
      <c r="D61" s="35">
        <f t="shared" si="17"/>
        <v>-267142.46</v>
      </c>
      <c r="E61" s="35">
        <f t="shared" si="17"/>
        <v>-387164.24</v>
      </c>
      <c r="F61" s="35">
        <f t="shared" si="17"/>
        <v>-406728.11</v>
      </c>
      <c r="G61" s="35">
        <f t="shared" si="17"/>
        <v>-406583.41000000003</v>
      </c>
      <c r="H61" s="35">
        <f t="shared" si="17"/>
        <v>-206182</v>
      </c>
      <c r="I61" s="35">
        <f t="shared" si="17"/>
        <v>-37674</v>
      </c>
      <c r="J61" s="35">
        <f t="shared" si="17"/>
        <v>-68778.5</v>
      </c>
      <c r="K61" s="35">
        <f aca="true" t="shared" si="18" ref="K61:K94">SUM(B61:J61)</f>
        <v>-2401747.24</v>
      </c>
    </row>
    <row r="62" spans="1:11" ht="18.75" customHeight="1">
      <c r="A62" s="12" t="s">
        <v>79</v>
      </c>
      <c r="B62" s="35">
        <f>-ROUND(B9*$D$3,2)</f>
        <v>-162652</v>
      </c>
      <c r="C62" s="35">
        <f aca="true" t="shared" si="19" ref="C62:J62">-ROUND(C9*$D$3,2)</f>
        <v>-233985.5</v>
      </c>
      <c r="D62" s="35">
        <f t="shared" si="19"/>
        <v>-209538</v>
      </c>
      <c r="E62" s="35">
        <f t="shared" si="19"/>
        <v>-153769</v>
      </c>
      <c r="F62" s="35">
        <f t="shared" si="19"/>
        <v>-166722.5</v>
      </c>
      <c r="G62" s="35">
        <f t="shared" si="19"/>
        <v>-218071</v>
      </c>
      <c r="H62" s="35">
        <f t="shared" si="19"/>
        <v>-205912</v>
      </c>
      <c r="I62" s="35">
        <f t="shared" si="19"/>
        <v>-37674</v>
      </c>
      <c r="J62" s="35">
        <f t="shared" si="19"/>
        <v>-68778.5</v>
      </c>
      <c r="K62" s="35">
        <f t="shared" si="18"/>
        <v>-1457102.5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-1816.5</v>
      </c>
      <c r="C64" s="35">
        <v>-150.5</v>
      </c>
      <c r="D64" s="35">
        <v>-570.5</v>
      </c>
      <c r="E64" s="35">
        <v>-2250.5</v>
      </c>
      <c r="F64" s="35">
        <v>-1501.5</v>
      </c>
      <c r="G64" s="35">
        <v>-1071</v>
      </c>
      <c r="H64" s="35">
        <v>-3.5</v>
      </c>
      <c r="I64" s="19">
        <v>0</v>
      </c>
      <c r="J64" s="19">
        <v>0</v>
      </c>
      <c r="K64" s="35">
        <f t="shared" si="18"/>
        <v>-7364</v>
      </c>
    </row>
    <row r="65" spans="1:11" ht="18.75" customHeight="1">
      <c r="A65" s="12" t="s">
        <v>111</v>
      </c>
      <c r="B65" s="35">
        <v>-7672</v>
      </c>
      <c r="C65" s="35">
        <v>-1904</v>
      </c>
      <c r="D65" s="35">
        <v>-2989</v>
      </c>
      <c r="E65" s="35">
        <v>-5939.5</v>
      </c>
      <c r="F65" s="35">
        <v>-2401</v>
      </c>
      <c r="G65" s="35">
        <v>-2082.5</v>
      </c>
      <c r="H65" s="19">
        <v>0</v>
      </c>
      <c r="I65" s="19">
        <v>0</v>
      </c>
      <c r="J65" s="19">
        <v>0</v>
      </c>
      <c r="K65" s="35">
        <f t="shared" si="18"/>
        <v>-22988</v>
      </c>
    </row>
    <row r="66" spans="1:11" ht="18.75" customHeight="1">
      <c r="A66" s="12" t="s">
        <v>56</v>
      </c>
      <c r="B66" s="35">
        <v>-205014.11</v>
      </c>
      <c r="C66" s="35">
        <v>-8119.91</v>
      </c>
      <c r="D66" s="35">
        <v>-54044.96</v>
      </c>
      <c r="E66" s="35">
        <v>-225205.24</v>
      </c>
      <c r="F66" s="35">
        <v>-236103.11</v>
      </c>
      <c r="G66" s="35">
        <v>-185358.91</v>
      </c>
      <c r="H66" s="35">
        <v>-266.5</v>
      </c>
      <c r="I66" s="19">
        <v>0</v>
      </c>
      <c r="J66" s="19">
        <v>0</v>
      </c>
      <c r="K66" s="35">
        <f t="shared" si="18"/>
        <v>-914112.74</v>
      </c>
    </row>
    <row r="67" spans="1:11" ht="18.75" customHeight="1">
      <c r="A67" s="12" t="s">
        <v>57</v>
      </c>
      <c r="B67" s="35">
        <v>-180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-180</v>
      </c>
    </row>
    <row r="68" spans="1:11" ht="18.75" customHeight="1">
      <c r="A68" s="12" t="s">
        <v>83</v>
      </c>
      <c r="B68" s="35">
        <f aca="true" t="shared" si="20" ref="B68:J68">SUM(B69:B92)</f>
        <v>-11832.779999999999</v>
      </c>
      <c r="C68" s="35">
        <f t="shared" si="20"/>
        <v>26330.579999999998</v>
      </c>
      <c r="D68" s="35">
        <f t="shared" si="20"/>
        <v>-18904.53</v>
      </c>
      <c r="E68" s="35">
        <f t="shared" si="20"/>
        <v>-26089.07</v>
      </c>
      <c r="F68" s="35">
        <f t="shared" si="20"/>
        <v>-19300.02</v>
      </c>
      <c r="G68" s="35">
        <f t="shared" si="20"/>
        <v>-28160.510000000002</v>
      </c>
      <c r="H68" s="35">
        <f t="shared" si="20"/>
        <v>-13486.5</v>
      </c>
      <c r="I68" s="35">
        <f t="shared" si="20"/>
        <v>-43858.93000000001</v>
      </c>
      <c r="J68" s="35">
        <f t="shared" si="20"/>
        <v>-25613.92</v>
      </c>
      <c r="K68" s="35">
        <f t="shared" si="18"/>
        <v>-160915.68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-1983.99</v>
      </c>
      <c r="J71" s="19">
        <v>0</v>
      </c>
      <c r="K71" s="35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-13467.74</v>
      </c>
      <c r="C73" s="35">
        <v>-19550.83</v>
      </c>
      <c r="D73" s="35">
        <v>-18482.18</v>
      </c>
      <c r="E73" s="35">
        <v>-12960.81</v>
      </c>
      <c r="F73" s="35">
        <v>-17810.85</v>
      </c>
      <c r="G73" s="35">
        <v>-27140.99</v>
      </c>
      <c r="H73" s="35">
        <v>-13289.62</v>
      </c>
      <c r="I73" s="35">
        <v>-4671.92</v>
      </c>
      <c r="J73" s="35">
        <v>-9631.56</v>
      </c>
      <c r="K73" s="48">
        <f t="shared" si="18"/>
        <v>-137006.5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1634.96</v>
      </c>
      <c r="C91" s="35">
        <v>46031.4</v>
      </c>
      <c r="D91" s="35">
        <v>663.4</v>
      </c>
      <c r="E91" s="35">
        <v>-603.48</v>
      </c>
      <c r="F91" s="35">
        <v>-1108.52</v>
      </c>
      <c r="G91" s="35">
        <v>-1001.52</v>
      </c>
      <c r="H91" s="35">
        <v>-196.88</v>
      </c>
      <c r="I91" s="35">
        <v>0</v>
      </c>
      <c r="J91" s="35">
        <v>-680.52</v>
      </c>
      <c r="K91" s="35">
        <f t="shared" si="18"/>
        <v>44738.84000000001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-12524.78</v>
      </c>
      <c r="F92" s="19">
        <v>0</v>
      </c>
      <c r="G92" s="19">
        <v>0</v>
      </c>
      <c r="H92" s="19">
        <v>0</v>
      </c>
      <c r="I92" s="48">
        <v>-7203.02</v>
      </c>
      <c r="J92" s="48">
        <v>-15301.84</v>
      </c>
      <c r="K92" s="48">
        <f t="shared" si="18"/>
        <v>-35029.64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1109370.5599999998</v>
      </c>
      <c r="C97" s="24">
        <f t="shared" si="21"/>
        <v>2039026.8100000005</v>
      </c>
      <c r="D97" s="24">
        <f t="shared" si="21"/>
        <v>2381249.6900000004</v>
      </c>
      <c r="E97" s="24">
        <f t="shared" si="21"/>
        <v>1095756.7000000002</v>
      </c>
      <c r="F97" s="24">
        <f t="shared" si="21"/>
        <v>1538274.0899999996</v>
      </c>
      <c r="G97" s="24">
        <f t="shared" si="21"/>
        <v>2362447.52</v>
      </c>
      <c r="H97" s="24">
        <f t="shared" si="21"/>
        <v>1276600.58</v>
      </c>
      <c r="I97" s="24">
        <f>+I98+I99</f>
        <v>490135.04</v>
      </c>
      <c r="J97" s="24">
        <f>+J98+J99</f>
        <v>760458.7</v>
      </c>
      <c r="K97" s="48">
        <f>SUM(B97:J97)</f>
        <v>13053319.69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1091909.8499999999</v>
      </c>
      <c r="C98" s="24">
        <f t="shared" si="22"/>
        <v>2016893.3600000006</v>
      </c>
      <c r="D98" s="24">
        <f t="shared" si="22"/>
        <v>2355847.8000000003</v>
      </c>
      <c r="E98" s="24">
        <f t="shared" si="22"/>
        <v>1074764.34</v>
      </c>
      <c r="F98" s="24">
        <f t="shared" si="22"/>
        <v>1516358.1799999997</v>
      </c>
      <c r="G98" s="24">
        <f t="shared" si="22"/>
        <v>2334633.29</v>
      </c>
      <c r="H98" s="24">
        <f t="shared" si="22"/>
        <v>1258392.07</v>
      </c>
      <c r="I98" s="24">
        <f t="shared" si="22"/>
        <v>490135.04</v>
      </c>
      <c r="J98" s="24">
        <f t="shared" si="22"/>
        <v>747283.3899999999</v>
      </c>
      <c r="K98" s="48">
        <f>SUM(B98:J98)</f>
        <v>12886217.32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17460.71</v>
      </c>
      <c r="C99" s="24">
        <f t="shared" si="23"/>
        <v>22133.45</v>
      </c>
      <c r="D99" s="24">
        <f t="shared" si="23"/>
        <v>25401.89</v>
      </c>
      <c r="E99" s="24">
        <f t="shared" si="23"/>
        <v>20992.36</v>
      </c>
      <c r="F99" s="24">
        <f t="shared" si="23"/>
        <v>21915.91</v>
      </c>
      <c r="G99" s="24">
        <f t="shared" si="23"/>
        <v>27814.23</v>
      </c>
      <c r="H99" s="24">
        <f t="shared" si="23"/>
        <v>18208.51</v>
      </c>
      <c r="I99" s="19">
        <f t="shared" si="23"/>
        <v>0</v>
      </c>
      <c r="J99" s="24">
        <f t="shared" si="23"/>
        <v>13175.31</v>
      </c>
      <c r="K99" s="48">
        <f>SUM(B99:J99)</f>
        <v>167102.37000000002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13053319.69</v>
      </c>
      <c r="L105" s="54"/>
    </row>
    <row r="106" spans="1:11" ht="18.75" customHeight="1">
      <c r="A106" s="26" t="s">
        <v>74</v>
      </c>
      <c r="B106" s="27">
        <v>146765.43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146765.43</v>
      </c>
    </row>
    <row r="107" spans="1:11" ht="18.75" customHeight="1">
      <c r="A107" s="26" t="s">
        <v>75</v>
      </c>
      <c r="B107" s="27">
        <v>962605.14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962605.14</v>
      </c>
    </row>
    <row r="108" spans="1:11" ht="18.75" customHeight="1">
      <c r="A108" s="26" t="s">
        <v>76</v>
      </c>
      <c r="B108" s="40">
        <v>0</v>
      </c>
      <c r="C108" s="27">
        <f>+C97</f>
        <v>2039026.8100000005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2039026.8100000005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2381249.6900000004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2381249.6900000004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1095756.7000000002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1095756.7000000002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323161.42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323161.42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612796.63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612796.63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602316.04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602316.04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691390.73</v>
      </c>
      <c r="H114" s="40">
        <v>0</v>
      </c>
      <c r="I114" s="40">
        <v>0</v>
      </c>
      <c r="J114" s="40">
        <v>0</v>
      </c>
      <c r="K114" s="41">
        <f t="shared" si="24"/>
        <v>691390.73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55284.84</v>
      </c>
      <c r="H115" s="40">
        <v>0</v>
      </c>
      <c r="I115" s="40">
        <v>0</v>
      </c>
      <c r="J115" s="40">
        <v>0</v>
      </c>
      <c r="K115" s="41">
        <f t="shared" si="24"/>
        <v>55284.84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374423.7</v>
      </c>
      <c r="H116" s="40">
        <v>0</v>
      </c>
      <c r="I116" s="40">
        <v>0</v>
      </c>
      <c r="J116" s="40">
        <v>0</v>
      </c>
      <c r="K116" s="41">
        <f t="shared" si="24"/>
        <v>374423.7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367488.27</v>
      </c>
      <c r="H117" s="40">
        <v>0</v>
      </c>
      <c r="I117" s="40">
        <v>0</v>
      </c>
      <c r="J117" s="40">
        <v>0</v>
      </c>
      <c r="K117" s="41">
        <f t="shared" si="24"/>
        <v>367488.27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873859.97</v>
      </c>
      <c r="H118" s="40">
        <v>0</v>
      </c>
      <c r="I118" s="40">
        <v>0</v>
      </c>
      <c r="J118" s="40">
        <v>0</v>
      </c>
      <c r="K118" s="41">
        <f t="shared" si="24"/>
        <v>873859.97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471617.73</v>
      </c>
      <c r="I119" s="40">
        <v>0</v>
      </c>
      <c r="J119" s="40">
        <v>0</v>
      </c>
      <c r="K119" s="41">
        <f t="shared" si="24"/>
        <v>471617.73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804982.85</v>
      </c>
      <c r="I120" s="40">
        <v>0</v>
      </c>
      <c r="J120" s="40">
        <v>0</v>
      </c>
      <c r="K120" s="41">
        <f t="shared" si="24"/>
        <v>804982.85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490135.04</v>
      </c>
      <c r="J121" s="40">
        <v>0</v>
      </c>
      <c r="K121" s="41">
        <f t="shared" si="24"/>
        <v>490135.04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760458.7</v>
      </c>
      <c r="K122" s="44">
        <f t="shared" si="24"/>
        <v>760458.7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2015-03-23T19:08:55Z</dcterms:modified>
  <cp:category/>
  <cp:version/>
  <cp:contentType/>
  <cp:contentStatus/>
</cp:coreProperties>
</file>