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CONCESSÃO'!$A$1:$K$122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<sst xmlns="http://schemas.openxmlformats.org/spreadsheetml/2006/main" count="126" uniqueCount="126">
  <si>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</si>
  <si>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</si>
  <si>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</si>
  <si>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</si>
  <si>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</si>
  <si>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</si>
  <si>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</si>
  <si>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</si>
  <si>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</si>
  <si>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</si>
  <si>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</si>
  <si>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</si>
  <si>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</si>
  <si>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</si>
  <si>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</si>
  <si>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</si>
  <si>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</si>
  <si>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</si>
  <si>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</si>
  <si>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</si>
  <si>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</si>
  <si>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</si>
  <si>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</si>
  <si>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</si>
  <si>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</si>
  <si>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</si>
  <si>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</si>
  <si>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</si>
  <si>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</si>
  <si>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</si>
  <si>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</si>
  <si>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</si>
  <si>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</si>
  <si>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</si>
  <si>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</si>
  <si>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</si>
  <si>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</si>
  <si>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</si>
  <si>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</si>
  <si>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</si>
  <si>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</si>
  <si>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</si>
  <si>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</si>
  <si>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</si>
  <si>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</si>
  <si>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</si>
  <si>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</si>
  <si>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</si>
  <si>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</si>
  <si>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</si>
  <si>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</si>
  <si>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</si>
  <si>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</si>
  <si>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</si>
  <si>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</si>
  <si>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</si>
  <si>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</si>
  <si>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</si>
  <si>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</si>
  <si>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</si>
  <si>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</si>
  <si>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</si>
  <si>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</si>
  <si>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</si>
  <si>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</si>
  <si>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</si>
  <si>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</si>
  <si>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</si>
  <si>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</si>
  <si>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</si>
  <si>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</si>
  <si>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</si>
  <si>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</si>
  <si>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</si>
  <si>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</si>
  <si>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</si>
  <si>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</si>
  <si>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</si>
  <si>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</si>
  <si>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</si>
  <si>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</si>
  <si>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</si>
  <si>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</si>
  <si>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</si>
  <si>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</si>
  <si>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</si>
  <si>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</si>
  <si>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</si>
  <si>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</si>
  <si>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</si>
  <si>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</si>
  <si>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</si>
  <si>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</si>
  <si>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</si>
  <si>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</si>
  <si>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</si>
  <si>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</si>
  <si>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</si>
  <si>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</si>
  <si>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</si>
  <si>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</si>
  <si>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</si>
  <si>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</si>
  <si>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</si>
  <si>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</si>
  <si>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</si>
  <si>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</si>
  <si>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</si>
  <si>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</si>
  <si>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</si>
  <si>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</si>
  <si>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</si>
  <si>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</si>
  <si>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</si>
  <si>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</si>
  <si>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8.9. VIP - Transportes Urbanos Ltda.</t>
  </si>
  <si>
    <t>8.10. Viação Campo Belo Ltda.</t>
  </si>
  <si>
    <t>8.11. Transkuba Transportes Gerais Ltda.</t>
  </si>
  <si>
    <t>8.12. Viação Gatusa Transportes Urb. Ltda.</t>
  </si>
  <si>
    <t>8.13. Consórcio Sete</t>
  </si>
  <si>
    <t>8.14. Viação Gato Preto Ltda.</t>
  </si>
  <si>
    <t>8.15. Transpass Transp. de Pass. Ltda</t>
  </si>
  <si>
    <t>8.16. Ambiental Transportes Urbanos S.A.</t>
  </si>
  <si>
    <t>8.17. Express Transportes Urbanos Ltda</t>
  </si>
  <si>
    <t>6.2.23. Retenção/Devolução - Implantação de Validadores</t>
  </si>
  <si>
    <t>OPERAÇÃO 15/03/15 - VENCIMENTO 20/03/15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</si>
</sst>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5" xfId="46" applyNumberFormat="1" applyFont="1" applyBorder="1" applyAlignment="1">
      <alignment vertical="center"/>
    </xf>
    <xf numFmtId="170" fontId="0" fillId="0" borderId="15" xfId="46" applyFont="1" applyBorder="1" applyAlignment="1">
      <alignment vertical="center"/>
    </xf>
    <xf numFmtId="170" fontId="0" fillId="0" borderId="15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43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170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2" t="s">
        <v>82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21">
      <c r="A2" s="73" t="s">
        <v>125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4" t="s">
        <v>15</v>
      </c>
      <c r="B4" s="76" t="s">
        <v>96</v>
      </c>
      <c r="C4" s="77"/>
      <c r="D4" s="77"/>
      <c r="E4" s="77"/>
      <c r="F4" s="77"/>
      <c r="G4" s="77"/>
      <c r="H4" s="77"/>
      <c r="I4" s="77"/>
      <c r="J4" s="78"/>
      <c r="K4" s="75" t="s">
        <v>16</v>
      </c>
    </row>
    <row r="5" spans="1:11" ht="38.25">
      <c r="A5" s="74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79" t="s">
        <v>95</v>
      </c>
      <c r="J5" s="79" t="s">
        <v>94</v>
      </c>
      <c r="K5" s="74"/>
    </row>
    <row r="6" spans="1:11" ht="18.75" customHeight="1">
      <c r="A6" s="74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0"/>
      <c r="J6" s="80"/>
      <c r="K6" s="74"/>
    </row>
    <row r="7" spans="1:12" ht="17.25" customHeight="1">
      <c r="A7" s="8" t="s">
        <v>30</v>
      </c>
      <c r="B7" s="9">
        <f aca="true" t="shared" si="0" ref="B7:K7">+B8+B20+B24+B27</f>
        <v>179619</v>
      </c>
      <c r="C7" s="9">
        <f t="shared" si="0"/>
        <v>220161</v>
      </c>
      <c r="D7" s="9">
        <f t="shared" si="0"/>
        <v>248432</v>
      </c>
      <c r="E7" s="9">
        <f t="shared" si="0"/>
        <v>137822</v>
      </c>
      <c r="F7" s="9">
        <f t="shared" si="0"/>
        <v>234446</v>
      </c>
      <c r="G7" s="9">
        <f t="shared" si="0"/>
        <v>368622</v>
      </c>
      <c r="H7" s="9">
        <f t="shared" si="0"/>
        <v>133989</v>
      </c>
      <c r="I7" s="9">
        <f t="shared" si="0"/>
        <v>25779</v>
      </c>
      <c r="J7" s="9">
        <f t="shared" si="0"/>
        <v>107297</v>
      </c>
      <c r="K7" s="9">
        <f t="shared" si="0"/>
        <v>1656167</v>
      </c>
      <c r="L7" s="52"/>
    </row>
    <row r="8" spans="1:11" ht="17.25" customHeight="1">
      <c r="A8" s="10" t="s">
        <v>103</v>
      </c>
      <c r="B8" s="11">
        <f>B9+B12+B16</f>
        <v>103360</v>
      </c>
      <c r="C8" s="11">
        <f aca="true" t="shared" si="1" ref="C8:J8">C9+C12+C16</f>
        <v>131829</v>
      </c>
      <c r="D8" s="11">
        <f t="shared" si="1"/>
        <v>138318</v>
      </c>
      <c r="E8" s="11">
        <f t="shared" si="1"/>
        <v>81484</v>
      </c>
      <c r="F8" s="11">
        <f t="shared" si="1"/>
        <v>124509</v>
      </c>
      <c r="G8" s="11">
        <f t="shared" si="1"/>
        <v>194899</v>
      </c>
      <c r="H8" s="11">
        <f t="shared" si="1"/>
        <v>84348</v>
      </c>
      <c r="I8" s="11">
        <f t="shared" si="1"/>
        <v>13304</v>
      </c>
      <c r="J8" s="11">
        <f t="shared" si="1"/>
        <v>59922</v>
      </c>
      <c r="K8" s="11">
        <f>SUM(B8:J8)</f>
        <v>931973</v>
      </c>
    </row>
    <row r="9" spans="1:11" ht="17.25" customHeight="1">
      <c r="A9" s="15" t="s">
        <v>17</v>
      </c>
      <c r="B9" s="13">
        <f>+B10+B11</f>
        <v>22280</v>
      </c>
      <c r="C9" s="13">
        <f aca="true" t="shared" si="2" ref="C9:J9">+C10+C11</f>
        <v>30001</v>
      </c>
      <c r="D9" s="13">
        <f t="shared" si="2"/>
        <v>28898</v>
      </c>
      <c r="E9" s="13">
        <f t="shared" si="2"/>
        <v>17284</v>
      </c>
      <c r="F9" s="13">
        <f t="shared" si="2"/>
        <v>21917</v>
      </c>
      <c r="G9" s="13">
        <f t="shared" si="2"/>
        <v>27816</v>
      </c>
      <c r="H9" s="13">
        <f t="shared" si="2"/>
        <v>21096</v>
      </c>
      <c r="I9" s="13">
        <f t="shared" si="2"/>
        <v>3381</v>
      </c>
      <c r="J9" s="13">
        <f t="shared" si="2"/>
        <v>11525</v>
      </c>
      <c r="K9" s="11">
        <f>SUM(B9:J9)</f>
        <v>184198</v>
      </c>
    </row>
    <row r="10" spans="1:11" ht="17.25" customHeight="1">
      <c r="A10" s="29" t="s">
        <v>18</v>
      </c>
      <c r="B10" s="13">
        <v>22280</v>
      </c>
      <c r="C10" s="13">
        <v>30001</v>
      </c>
      <c r="D10" s="13">
        <v>28898</v>
      </c>
      <c r="E10" s="13">
        <v>17284</v>
      </c>
      <c r="F10" s="13">
        <v>21917</v>
      </c>
      <c r="G10" s="13">
        <v>27816</v>
      </c>
      <c r="H10" s="13">
        <v>21096</v>
      </c>
      <c r="I10" s="13">
        <v>3381</v>
      </c>
      <c r="J10" s="13">
        <v>11525</v>
      </c>
      <c r="K10" s="11">
        <f>SUM(B10:J10)</f>
        <v>184198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74410</v>
      </c>
      <c r="C12" s="17">
        <f t="shared" si="3"/>
        <v>93159</v>
      </c>
      <c r="D12" s="17">
        <f t="shared" si="3"/>
        <v>101063</v>
      </c>
      <c r="E12" s="17">
        <f t="shared" si="3"/>
        <v>59186</v>
      </c>
      <c r="F12" s="17">
        <f t="shared" si="3"/>
        <v>94042</v>
      </c>
      <c r="G12" s="17">
        <f t="shared" si="3"/>
        <v>155116</v>
      </c>
      <c r="H12" s="17">
        <f t="shared" si="3"/>
        <v>58751</v>
      </c>
      <c r="I12" s="17">
        <f t="shared" si="3"/>
        <v>9061</v>
      </c>
      <c r="J12" s="17">
        <f t="shared" si="3"/>
        <v>44672</v>
      </c>
      <c r="K12" s="11">
        <f aca="true" t="shared" si="4" ref="K12:K27">SUM(B12:J12)</f>
        <v>689460</v>
      </c>
    </row>
    <row r="13" spans="1:13" ht="17.25" customHeight="1">
      <c r="A13" s="14" t="s">
        <v>20</v>
      </c>
      <c r="B13" s="13">
        <v>34742</v>
      </c>
      <c r="C13" s="13">
        <v>47054</v>
      </c>
      <c r="D13" s="13">
        <v>50321</v>
      </c>
      <c r="E13" s="13">
        <v>30267</v>
      </c>
      <c r="F13" s="13">
        <v>44906</v>
      </c>
      <c r="G13" s="13">
        <v>68787</v>
      </c>
      <c r="H13" s="13">
        <v>26240</v>
      </c>
      <c r="I13" s="13">
        <v>4876</v>
      </c>
      <c r="J13" s="13">
        <v>22879</v>
      </c>
      <c r="K13" s="11">
        <f t="shared" si="4"/>
        <v>330072</v>
      </c>
      <c r="L13" s="52"/>
      <c r="M13" s="53"/>
    </row>
    <row r="14" spans="1:12" ht="17.25" customHeight="1">
      <c r="A14" s="14" t="s">
        <v>21</v>
      </c>
      <c r="B14" s="13">
        <v>36493</v>
      </c>
      <c r="C14" s="13">
        <v>41919</v>
      </c>
      <c r="D14" s="13">
        <v>46454</v>
      </c>
      <c r="E14" s="13">
        <v>26413</v>
      </c>
      <c r="F14" s="13">
        <v>45566</v>
      </c>
      <c r="G14" s="13">
        <v>81646</v>
      </c>
      <c r="H14" s="13">
        <v>29673</v>
      </c>
      <c r="I14" s="13">
        <v>3790</v>
      </c>
      <c r="J14" s="13">
        <v>20108</v>
      </c>
      <c r="K14" s="11">
        <f t="shared" si="4"/>
        <v>332062</v>
      </c>
      <c r="L14" s="52"/>
    </row>
    <row r="15" spans="1:11" ht="17.25" customHeight="1">
      <c r="A15" s="14" t="s">
        <v>22</v>
      </c>
      <c r="B15" s="13">
        <v>3175</v>
      </c>
      <c r="C15" s="13">
        <v>4186</v>
      </c>
      <c r="D15" s="13">
        <v>4288</v>
      </c>
      <c r="E15" s="13">
        <v>2506</v>
      </c>
      <c r="F15" s="13">
        <v>3570</v>
      </c>
      <c r="G15" s="13">
        <v>4683</v>
      </c>
      <c r="H15" s="13">
        <v>2838</v>
      </c>
      <c r="I15" s="13">
        <v>395</v>
      </c>
      <c r="J15" s="13">
        <v>1685</v>
      </c>
      <c r="K15" s="11">
        <f t="shared" si="4"/>
        <v>27326</v>
      </c>
    </row>
    <row r="16" spans="1:11" ht="17.25" customHeight="1">
      <c r="A16" s="15" t="s">
        <v>99</v>
      </c>
      <c r="B16" s="13">
        <f>B17+B18+B19</f>
        <v>6670</v>
      </c>
      <c r="C16" s="13">
        <f aca="true" t="shared" si="5" ref="C16:J16">C17+C18+C19</f>
        <v>8669</v>
      </c>
      <c r="D16" s="13">
        <f t="shared" si="5"/>
        <v>8357</v>
      </c>
      <c r="E16" s="13">
        <f t="shared" si="5"/>
        <v>5014</v>
      </c>
      <c r="F16" s="13">
        <f t="shared" si="5"/>
        <v>8550</v>
      </c>
      <c r="G16" s="13">
        <f t="shared" si="5"/>
        <v>11967</v>
      </c>
      <c r="H16" s="13">
        <f t="shared" si="5"/>
        <v>4501</v>
      </c>
      <c r="I16" s="13">
        <f t="shared" si="5"/>
        <v>862</v>
      </c>
      <c r="J16" s="13">
        <f t="shared" si="5"/>
        <v>3725</v>
      </c>
      <c r="K16" s="11">
        <f t="shared" si="4"/>
        <v>58315</v>
      </c>
    </row>
    <row r="17" spans="1:11" ht="17.25" customHeight="1">
      <c r="A17" s="14" t="s">
        <v>100</v>
      </c>
      <c r="B17" s="13">
        <v>2780</v>
      </c>
      <c r="C17" s="13">
        <v>3611</v>
      </c>
      <c r="D17" s="13">
        <v>3643</v>
      </c>
      <c r="E17" s="13">
        <v>2347</v>
      </c>
      <c r="F17" s="13">
        <v>3942</v>
      </c>
      <c r="G17" s="13">
        <v>5590</v>
      </c>
      <c r="H17" s="13">
        <v>2343</v>
      </c>
      <c r="I17" s="13">
        <v>424</v>
      </c>
      <c r="J17" s="13">
        <v>1650</v>
      </c>
      <c r="K17" s="11">
        <f t="shared" si="4"/>
        <v>26330</v>
      </c>
    </row>
    <row r="18" spans="1:11" ht="17.25" customHeight="1">
      <c r="A18" s="14" t="s">
        <v>101</v>
      </c>
      <c r="B18" s="13">
        <v>387</v>
      </c>
      <c r="C18" s="13">
        <v>475</v>
      </c>
      <c r="D18" s="13">
        <v>436</v>
      </c>
      <c r="E18" s="13">
        <v>362</v>
      </c>
      <c r="F18" s="13">
        <v>530</v>
      </c>
      <c r="G18" s="13">
        <v>1050</v>
      </c>
      <c r="H18" s="13">
        <v>277</v>
      </c>
      <c r="I18" s="13">
        <v>42</v>
      </c>
      <c r="J18" s="13">
        <v>170</v>
      </c>
      <c r="K18" s="11">
        <f t="shared" si="4"/>
        <v>3729</v>
      </c>
    </row>
    <row r="19" spans="1:11" ht="17.25" customHeight="1">
      <c r="A19" s="14" t="s">
        <v>102</v>
      </c>
      <c r="B19" s="13">
        <v>3503</v>
      </c>
      <c r="C19" s="13">
        <v>4583</v>
      </c>
      <c r="D19" s="13">
        <v>4278</v>
      </c>
      <c r="E19" s="13">
        <v>2305</v>
      </c>
      <c r="F19" s="13">
        <v>4078</v>
      </c>
      <c r="G19" s="13">
        <v>5327</v>
      </c>
      <c r="H19" s="13">
        <v>1881</v>
      </c>
      <c r="I19" s="13">
        <v>396</v>
      </c>
      <c r="J19" s="13">
        <v>1905</v>
      </c>
      <c r="K19" s="11">
        <f t="shared" si="4"/>
        <v>28256</v>
      </c>
    </row>
    <row r="20" spans="1:11" ht="17.25" customHeight="1">
      <c r="A20" s="16" t="s">
        <v>23</v>
      </c>
      <c r="B20" s="11">
        <f>+B21+B22+B23</f>
        <v>57451</v>
      </c>
      <c r="C20" s="11">
        <f aca="true" t="shared" si="6" ref="C20:J20">+C21+C22+C23</f>
        <v>61814</v>
      </c>
      <c r="D20" s="11">
        <f t="shared" si="6"/>
        <v>76951</v>
      </c>
      <c r="E20" s="11">
        <f t="shared" si="6"/>
        <v>38903</v>
      </c>
      <c r="F20" s="11">
        <f t="shared" si="6"/>
        <v>84763</v>
      </c>
      <c r="G20" s="11">
        <f t="shared" si="6"/>
        <v>145126</v>
      </c>
      <c r="H20" s="11">
        <f t="shared" si="6"/>
        <v>38236</v>
      </c>
      <c r="I20" s="11">
        <f t="shared" si="6"/>
        <v>7905</v>
      </c>
      <c r="J20" s="11">
        <f t="shared" si="6"/>
        <v>30994</v>
      </c>
      <c r="K20" s="11">
        <f t="shared" si="4"/>
        <v>542143</v>
      </c>
    </row>
    <row r="21" spans="1:12" ht="17.25" customHeight="1">
      <c r="A21" s="12" t="s">
        <v>24</v>
      </c>
      <c r="B21" s="13">
        <v>31801</v>
      </c>
      <c r="C21" s="13">
        <v>37976</v>
      </c>
      <c r="D21" s="13">
        <v>46392</v>
      </c>
      <c r="E21" s="13">
        <v>24038</v>
      </c>
      <c r="F21" s="13">
        <v>47852</v>
      </c>
      <c r="G21" s="13">
        <v>73479</v>
      </c>
      <c r="H21" s="13">
        <v>21786</v>
      </c>
      <c r="I21" s="13">
        <v>5098</v>
      </c>
      <c r="J21" s="13">
        <v>18196</v>
      </c>
      <c r="K21" s="11">
        <f t="shared" si="4"/>
        <v>306618</v>
      </c>
      <c r="L21" s="52"/>
    </row>
    <row r="22" spans="1:12" ht="17.25" customHeight="1">
      <c r="A22" s="12" t="s">
        <v>25</v>
      </c>
      <c r="B22" s="13">
        <v>23944</v>
      </c>
      <c r="C22" s="13">
        <v>21934</v>
      </c>
      <c r="D22" s="13">
        <v>28298</v>
      </c>
      <c r="E22" s="13">
        <v>13831</v>
      </c>
      <c r="F22" s="13">
        <v>34860</v>
      </c>
      <c r="G22" s="13">
        <v>68478</v>
      </c>
      <c r="H22" s="13">
        <v>15417</v>
      </c>
      <c r="I22" s="13">
        <v>2575</v>
      </c>
      <c r="J22" s="13">
        <v>11919</v>
      </c>
      <c r="K22" s="11">
        <f t="shared" si="4"/>
        <v>221256</v>
      </c>
      <c r="L22" s="52"/>
    </row>
    <row r="23" spans="1:11" ht="17.25" customHeight="1">
      <c r="A23" s="12" t="s">
        <v>26</v>
      </c>
      <c r="B23" s="13">
        <v>1706</v>
      </c>
      <c r="C23" s="13">
        <v>1904</v>
      </c>
      <c r="D23" s="13">
        <v>2261</v>
      </c>
      <c r="E23" s="13">
        <v>1034</v>
      </c>
      <c r="F23" s="13">
        <v>2051</v>
      </c>
      <c r="G23" s="13">
        <v>3169</v>
      </c>
      <c r="H23" s="13">
        <v>1033</v>
      </c>
      <c r="I23" s="13">
        <v>232</v>
      </c>
      <c r="J23" s="13">
        <v>879</v>
      </c>
      <c r="K23" s="11">
        <f t="shared" si="4"/>
        <v>14269</v>
      </c>
    </row>
    <row r="24" spans="1:11" ht="17.25" customHeight="1">
      <c r="A24" s="16" t="s">
        <v>27</v>
      </c>
      <c r="B24" s="13">
        <v>18808</v>
      </c>
      <c r="C24" s="13">
        <v>26518</v>
      </c>
      <c r="D24" s="13">
        <v>33163</v>
      </c>
      <c r="E24" s="13">
        <v>17435</v>
      </c>
      <c r="F24" s="13">
        <v>25174</v>
      </c>
      <c r="G24" s="13">
        <v>28597</v>
      </c>
      <c r="H24" s="13">
        <v>10450</v>
      </c>
      <c r="I24" s="13">
        <v>4570</v>
      </c>
      <c r="J24" s="13">
        <v>16381</v>
      </c>
      <c r="K24" s="11">
        <f t="shared" si="4"/>
        <v>181096</v>
      </c>
    </row>
    <row r="25" spans="1:12" ht="17.25" customHeight="1">
      <c r="A25" s="12" t="s">
        <v>28</v>
      </c>
      <c r="B25" s="13">
        <v>12037</v>
      </c>
      <c r="C25" s="13">
        <v>16972</v>
      </c>
      <c r="D25" s="13">
        <v>21224</v>
      </c>
      <c r="E25" s="13">
        <v>11158</v>
      </c>
      <c r="F25" s="13">
        <v>16111</v>
      </c>
      <c r="G25" s="13">
        <v>18302</v>
      </c>
      <c r="H25" s="13">
        <v>6688</v>
      </c>
      <c r="I25" s="13">
        <v>2925</v>
      </c>
      <c r="J25" s="13">
        <v>10484</v>
      </c>
      <c r="K25" s="11">
        <f t="shared" si="4"/>
        <v>115901</v>
      </c>
      <c r="L25" s="52"/>
    </row>
    <row r="26" spans="1:12" ht="17.25" customHeight="1">
      <c r="A26" s="12" t="s">
        <v>29</v>
      </c>
      <c r="B26" s="13">
        <v>6771</v>
      </c>
      <c r="C26" s="13">
        <v>9546</v>
      </c>
      <c r="D26" s="13">
        <v>11939</v>
      </c>
      <c r="E26" s="13">
        <v>6277</v>
      </c>
      <c r="F26" s="13">
        <v>9063</v>
      </c>
      <c r="G26" s="13">
        <v>10295</v>
      </c>
      <c r="H26" s="13">
        <v>3762</v>
      </c>
      <c r="I26" s="13">
        <v>1645</v>
      </c>
      <c r="J26" s="13">
        <v>5897</v>
      </c>
      <c r="K26" s="11">
        <f t="shared" si="4"/>
        <v>65195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955</v>
      </c>
      <c r="I27" s="11">
        <v>0</v>
      </c>
      <c r="J27" s="11">
        <v>0</v>
      </c>
      <c r="K27" s="11">
        <f t="shared" si="4"/>
        <v>955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2.40947492</v>
      </c>
      <c r="C29" s="60">
        <f aca="true" t="shared" si="7" ref="C29:J29">SUM(C30:C33)</f>
        <v>2.74887048</v>
      </c>
      <c r="D29" s="60">
        <f t="shared" si="7"/>
        <v>3.09524744</v>
      </c>
      <c r="E29" s="60">
        <f t="shared" si="7"/>
        <v>2.6322787400000003</v>
      </c>
      <c r="F29" s="60">
        <f t="shared" si="7"/>
        <v>2.55509517</v>
      </c>
      <c r="G29" s="60">
        <f t="shared" si="7"/>
        <v>2.19772584</v>
      </c>
      <c r="H29" s="60">
        <f t="shared" si="7"/>
        <v>2.5196</v>
      </c>
      <c r="I29" s="60">
        <f t="shared" si="7"/>
        <v>4.473838</v>
      </c>
      <c r="J29" s="60">
        <f t="shared" si="7"/>
        <v>2.65521029</v>
      </c>
      <c r="K29" s="19">
        <v>0</v>
      </c>
    </row>
    <row r="30" spans="1:11" ht="17.25" customHeight="1">
      <c r="A30" s="16" t="s">
        <v>34</v>
      </c>
      <c r="B30" s="32">
        <v>2.4137</v>
      </c>
      <c r="C30" s="32">
        <v>2.747</v>
      </c>
      <c r="D30" s="32">
        <v>3.0995</v>
      </c>
      <c r="E30" s="32">
        <v>2.636</v>
      </c>
      <c r="F30" s="32">
        <v>2.559</v>
      </c>
      <c r="G30" s="32">
        <v>2.2014</v>
      </c>
      <c r="H30" s="32">
        <v>2.5242</v>
      </c>
      <c r="I30" s="32">
        <v>4.4807</v>
      </c>
      <c r="J30" s="32">
        <v>2.6567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0.006106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109</v>
      </c>
      <c r="B32" s="62">
        <v>-0.00422508</v>
      </c>
      <c r="C32" s="62">
        <v>-0.00423552</v>
      </c>
      <c r="D32" s="62">
        <v>-0.00425256</v>
      </c>
      <c r="E32" s="62">
        <v>-0.00372126</v>
      </c>
      <c r="F32" s="62">
        <v>-0.00390483</v>
      </c>
      <c r="G32" s="62">
        <v>-0.00367416</v>
      </c>
      <c r="H32" s="62">
        <v>-0.0046</v>
      </c>
      <c r="I32" s="62">
        <v>-0.006862</v>
      </c>
      <c r="J32" s="62">
        <v>-0.00148971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80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25375.27</v>
      </c>
      <c r="I35" s="19">
        <v>0</v>
      </c>
      <c r="J35" s="19">
        <v>0</v>
      </c>
      <c r="K35" s="23">
        <f>SUM(B35:J35)</f>
        <v>25375.27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</f>
        <v>3518.16</v>
      </c>
      <c r="C39" s="23">
        <f aca="true" t="shared" si="8" ref="C39:J39">+C43</f>
        <v>4720.84</v>
      </c>
      <c r="D39" s="23">
        <f t="shared" si="8"/>
        <v>4827.84</v>
      </c>
      <c r="E39" s="19">
        <f t="shared" si="8"/>
        <v>2799.12</v>
      </c>
      <c r="F39" s="23">
        <f t="shared" si="8"/>
        <v>4318.52</v>
      </c>
      <c r="G39" s="23">
        <f t="shared" si="8"/>
        <v>6240.24</v>
      </c>
      <c r="H39" s="23">
        <f t="shared" si="8"/>
        <v>3642.28</v>
      </c>
      <c r="I39" s="23">
        <f t="shared" si="8"/>
        <v>1065.72</v>
      </c>
      <c r="J39" s="23">
        <f t="shared" si="8"/>
        <v>1673.48</v>
      </c>
      <c r="K39" s="23">
        <f aca="true" t="shared" si="9" ref="K39:K44">SUM(B39:J39)</f>
        <v>32806.200000000004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108</v>
      </c>
      <c r="B43" s="65">
        <f>ROUND(B44*B45,2)</f>
        <v>3518.16</v>
      </c>
      <c r="C43" s="65">
        <f>ROUND(C44*C45,2)</f>
        <v>4720.84</v>
      </c>
      <c r="D43" s="65">
        <f aca="true" t="shared" si="10" ref="D43:J43">ROUND(D44*D45,2)</f>
        <v>4827.84</v>
      </c>
      <c r="E43" s="65">
        <f t="shared" si="10"/>
        <v>2799.12</v>
      </c>
      <c r="F43" s="65">
        <f t="shared" si="10"/>
        <v>4318.52</v>
      </c>
      <c r="G43" s="65">
        <f t="shared" si="10"/>
        <v>6240.24</v>
      </c>
      <c r="H43" s="65">
        <f t="shared" si="10"/>
        <v>3642.28</v>
      </c>
      <c r="I43" s="65">
        <f t="shared" si="10"/>
        <v>1065.72</v>
      </c>
      <c r="J43" s="65">
        <f t="shared" si="10"/>
        <v>1673.48</v>
      </c>
      <c r="K43" s="65">
        <f t="shared" si="9"/>
        <v>32806.200000000004</v>
      </c>
    </row>
    <row r="44" spans="1:11" ht="17.25" customHeight="1">
      <c r="A44" s="66" t="s">
        <v>43</v>
      </c>
      <c r="B44" s="67">
        <v>822</v>
      </c>
      <c r="C44" s="67">
        <v>1103</v>
      </c>
      <c r="D44" s="67">
        <v>1128</v>
      </c>
      <c r="E44" s="67">
        <v>654</v>
      </c>
      <c r="F44" s="67">
        <v>1009</v>
      </c>
      <c r="G44" s="67">
        <v>1458</v>
      </c>
      <c r="H44" s="67">
        <v>851</v>
      </c>
      <c r="I44" s="67">
        <v>249</v>
      </c>
      <c r="J44" s="67">
        <v>391</v>
      </c>
      <c r="K44" s="67">
        <f t="shared" si="9"/>
        <v>7665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453766.35</v>
      </c>
      <c r="C47" s="22">
        <f aca="true" t="shared" si="11" ref="C47:H47">+C48+C56</f>
        <v>632048.36</v>
      </c>
      <c r="D47" s="22">
        <f t="shared" si="11"/>
        <v>799188.24</v>
      </c>
      <c r="E47" s="22">
        <f t="shared" si="11"/>
        <v>386577.39999999997</v>
      </c>
      <c r="F47" s="22">
        <f t="shared" si="11"/>
        <v>624922.9900000001</v>
      </c>
      <c r="G47" s="22">
        <f t="shared" si="11"/>
        <v>844184.5599999999</v>
      </c>
      <c r="H47" s="22">
        <f t="shared" si="11"/>
        <v>384824.7400000001</v>
      </c>
      <c r="I47" s="22">
        <f>+I48+I56</f>
        <v>116396.79000000001</v>
      </c>
      <c r="J47" s="22">
        <f>+J48+J56</f>
        <v>299744.88999999996</v>
      </c>
      <c r="K47" s="22">
        <f>SUM(B47:J47)</f>
        <v>4541654.32</v>
      </c>
    </row>
    <row r="48" spans="1:11" ht="17.25" customHeight="1">
      <c r="A48" s="16" t="s">
        <v>46</v>
      </c>
      <c r="B48" s="23">
        <f>SUM(B49:B55)</f>
        <v>436305.63999999996</v>
      </c>
      <c r="C48" s="23">
        <f aca="true" t="shared" si="12" ref="C48:H48">SUM(C49:C55)</f>
        <v>609914.91</v>
      </c>
      <c r="D48" s="23">
        <f t="shared" si="12"/>
        <v>773786.35</v>
      </c>
      <c r="E48" s="23">
        <f t="shared" si="12"/>
        <v>365585.04</v>
      </c>
      <c r="F48" s="23">
        <f t="shared" si="12"/>
        <v>603350.3600000001</v>
      </c>
      <c r="G48" s="23">
        <f t="shared" si="12"/>
        <v>816370.33</v>
      </c>
      <c r="H48" s="23">
        <f t="shared" si="12"/>
        <v>366616.2300000001</v>
      </c>
      <c r="I48" s="23">
        <f>SUM(I49:I55)</f>
        <v>116396.79000000001</v>
      </c>
      <c r="J48" s="23">
        <f>SUM(J49:J55)</f>
        <v>286569.57999999996</v>
      </c>
      <c r="K48" s="23">
        <f aca="true" t="shared" si="13" ref="K48:K56">SUM(B48:J48)</f>
        <v>4374895.2299999995</v>
      </c>
    </row>
    <row r="49" spans="1:11" ht="17.25" customHeight="1">
      <c r="A49" s="34" t="s">
        <v>47</v>
      </c>
      <c r="B49" s="23">
        <f aca="true" t="shared" si="14" ref="B49:H49">ROUND(B30*B7,2)</f>
        <v>433546.38</v>
      </c>
      <c r="C49" s="23">
        <f t="shared" si="14"/>
        <v>604782.27</v>
      </c>
      <c r="D49" s="23">
        <f t="shared" si="14"/>
        <v>770014.98</v>
      </c>
      <c r="E49" s="23">
        <f t="shared" si="14"/>
        <v>363298.79</v>
      </c>
      <c r="F49" s="23">
        <f t="shared" si="14"/>
        <v>599947.31</v>
      </c>
      <c r="G49" s="23">
        <f t="shared" si="14"/>
        <v>811484.47</v>
      </c>
      <c r="H49" s="23">
        <f t="shared" si="14"/>
        <v>338215.03</v>
      </c>
      <c r="I49" s="23">
        <f>ROUND(I30*I7,2)</f>
        <v>115507.97</v>
      </c>
      <c r="J49" s="23">
        <f>ROUND(J30*J7,2)</f>
        <v>285055.94</v>
      </c>
      <c r="K49" s="23">
        <f t="shared" si="13"/>
        <v>4321853.140000001</v>
      </c>
    </row>
    <row r="50" spans="1:11" ht="17.25" customHeight="1">
      <c r="A50" s="34" t="s">
        <v>48</v>
      </c>
      <c r="B50" s="19">
        <v>0</v>
      </c>
      <c r="C50" s="23">
        <f>ROUND(C31*C7,2)</f>
        <v>1344.3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1344.3</v>
      </c>
    </row>
    <row r="51" spans="1:11" ht="17.25" customHeight="1">
      <c r="A51" s="68" t="s">
        <v>110</v>
      </c>
      <c r="B51" s="69">
        <f>ROUND(B32*B7,2)</f>
        <v>-758.9</v>
      </c>
      <c r="C51" s="69">
        <f>ROUND(C32*C7,2)</f>
        <v>-932.5</v>
      </c>
      <c r="D51" s="69">
        <f aca="true" t="shared" si="15" ref="D51:J51">ROUND(D32*D7,2)</f>
        <v>-1056.47</v>
      </c>
      <c r="E51" s="69">
        <f t="shared" si="15"/>
        <v>-512.87</v>
      </c>
      <c r="F51" s="69">
        <f t="shared" si="15"/>
        <v>-915.47</v>
      </c>
      <c r="G51" s="69">
        <f t="shared" si="15"/>
        <v>-1354.38</v>
      </c>
      <c r="H51" s="69">
        <f t="shared" si="15"/>
        <v>-616.35</v>
      </c>
      <c r="I51" s="69">
        <f t="shared" si="15"/>
        <v>-176.9</v>
      </c>
      <c r="J51" s="69">
        <f t="shared" si="15"/>
        <v>-159.84</v>
      </c>
      <c r="K51" s="69">
        <f>SUM(B51:J51)</f>
        <v>-6483.68</v>
      </c>
    </row>
    <row r="52" spans="1:11" ht="17.25" customHeight="1">
      <c r="A52" s="34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25375.27</v>
      </c>
      <c r="I53" s="31">
        <f>+I35</f>
        <v>0</v>
      </c>
      <c r="J53" s="31">
        <f>+J35</f>
        <v>0</v>
      </c>
      <c r="K53" s="23">
        <f t="shared" si="13"/>
        <v>25375.27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52</v>
      </c>
      <c r="B55" s="36">
        <v>3518.16</v>
      </c>
      <c r="C55" s="36">
        <v>4720.84</v>
      </c>
      <c r="D55" s="36">
        <v>4827.84</v>
      </c>
      <c r="E55" s="19">
        <v>2799.12</v>
      </c>
      <c r="F55" s="36">
        <v>4318.52</v>
      </c>
      <c r="G55" s="36">
        <v>6240.24</v>
      </c>
      <c r="H55" s="36">
        <v>3642.28</v>
      </c>
      <c r="I55" s="36">
        <v>1065.72</v>
      </c>
      <c r="J55" s="19">
        <v>1673.48</v>
      </c>
      <c r="K55" s="23">
        <f t="shared" si="13"/>
        <v>32806.200000000004</v>
      </c>
    </row>
    <row r="56" spans="1:11" ht="17.25" customHeight="1">
      <c r="A56" s="16" t="s">
        <v>53</v>
      </c>
      <c r="B56" s="36">
        <v>17460.71</v>
      </c>
      <c r="C56" s="36">
        <v>22133.45</v>
      </c>
      <c r="D56" s="36">
        <v>25401.89</v>
      </c>
      <c r="E56" s="36">
        <v>20992.36</v>
      </c>
      <c r="F56" s="36">
        <v>21572.63</v>
      </c>
      <c r="G56" s="36">
        <v>27814.23</v>
      </c>
      <c r="H56" s="36">
        <v>18208.51</v>
      </c>
      <c r="I56" s="19">
        <v>0</v>
      </c>
      <c r="J56" s="36">
        <v>13175.31</v>
      </c>
      <c r="K56" s="36">
        <f t="shared" si="13"/>
        <v>166759.09000000003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49"/>
      <c r="B58" s="58">
        <v>0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5">
        <f aca="true" t="shared" si="16" ref="B60:J60">+B61+B68+B94+B95</f>
        <v>-78797.48</v>
      </c>
      <c r="C60" s="35">
        <f t="shared" si="16"/>
        <v>-106501.69</v>
      </c>
      <c r="D60" s="35">
        <f t="shared" si="16"/>
        <v>-103345.83</v>
      </c>
      <c r="E60" s="35">
        <f t="shared" si="16"/>
        <v>-64306.07</v>
      </c>
      <c r="F60" s="35">
        <f t="shared" si="16"/>
        <v>-78198.67</v>
      </c>
      <c r="G60" s="35">
        <f t="shared" si="16"/>
        <v>-98375.52</v>
      </c>
      <c r="H60" s="35">
        <f t="shared" si="16"/>
        <v>-74032.88</v>
      </c>
      <c r="I60" s="35">
        <f t="shared" si="16"/>
        <v>-15284.09</v>
      </c>
      <c r="J60" s="35">
        <f t="shared" si="16"/>
        <v>-46383.45</v>
      </c>
      <c r="K60" s="35">
        <f>SUM(B60:J60)</f>
        <v>-665225.6799999999</v>
      </c>
    </row>
    <row r="61" spans="1:11" ht="18.75" customHeight="1">
      <c r="A61" s="16" t="s">
        <v>78</v>
      </c>
      <c r="B61" s="35">
        <f aca="true" t="shared" si="17" ref="B61:J61">B62+B63+B64+B65+B66+B67</f>
        <v>-77980</v>
      </c>
      <c r="C61" s="35">
        <f t="shared" si="17"/>
        <v>-105003.5</v>
      </c>
      <c r="D61" s="35">
        <f t="shared" si="17"/>
        <v>-101143</v>
      </c>
      <c r="E61" s="35">
        <f t="shared" si="17"/>
        <v>-60494</v>
      </c>
      <c r="F61" s="35">
        <f t="shared" si="17"/>
        <v>-76709.5</v>
      </c>
      <c r="G61" s="35">
        <f t="shared" si="17"/>
        <v>-97356</v>
      </c>
      <c r="H61" s="35">
        <f t="shared" si="17"/>
        <v>-73836</v>
      </c>
      <c r="I61" s="35">
        <f t="shared" si="17"/>
        <v>-11833.5</v>
      </c>
      <c r="J61" s="35">
        <f t="shared" si="17"/>
        <v>-40337.5</v>
      </c>
      <c r="K61" s="35">
        <f aca="true" t="shared" si="18" ref="K61:K94">SUM(B61:J61)</f>
        <v>-644693</v>
      </c>
    </row>
    <row r="62" spans="1:11" ht="18.75" customHeight="1">
      <c r="A62" s="12" t="s">
        <v>79</v>
      </c>
      <c r="B62" s="35">
        <f>-ROUND(B9*$D$3,2)</f>
        <v>-77980</v>
      </c>
      <c r="C62" s="35">
        <f aca="true" t="shared" si="19" ref="C62:J62">-ROUND(C9*$D$3,2)</f>
        <v>-105003.5</v>
      </c>
      <c r="D62" s="35">
        <f t="shared" si="19"/>
        <v>-101143</v>
      </c>
      <c r="E62" s="35">
        <f t="shared" si="19"/>
        <v>-60494</v>
      </c>
      <c r="F62" s="35">
        <f t="shared" si="19"/>
        <v>-76709.5</v>
      </c>
      <c r="G62" s="35">
        <f t="shared" si="19"/>
        <v>-97356</v>
      </c>
      <c r="H62" s="35">
        <f t="shared" si="19"/>
        <v>-73836</v>
      </c>
      <c r="I62" s="35">
        <f t="shared" si="19"/>
        <v>-11833.5</v>
      </c>
      <c r="J62" s="35">
        <f t="shared" si="19"/>
        <v>-40337.5</v>
      </c>
      <c r="K62" s="35">
        <f t="shared" si="18"/>
        <v>-644693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8"/>
        <v>0</v>
      </c>
    </row>
    <row r="64" spans="1:11" ht="18.75" customHeight="1">
      <c r="A64" s="12" t="s">
        <v>104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f t="shared" si="18"/>
        <v>0</v>
      </c>
    </row>
    <row r="65" spans="1:11" ht="18.75" customHeight="1">
      <c r="A65" s="12" t="s">
        <v>111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f t="shared" si="18"/>
        <v>0</v>
      </c>
    </row>
    <row r="66" spans="1:11" ht="18.75" customHeight="1">
      <c r="A66" s="12" t="s">
        <v>56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f t="shared" si="18"/>
        <v>0</v>
      </c>
    </row>
    <row r="67" spans="1:11" ht="18.75" customHeight="1">
      <c r="A67" s="12" t="s">
        <v>57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f t="shared" si="18"/>
        <v>0</v>
      </c>
    </row>
    <row r="68" spans="1:11" ht="18.75" customHeight="1">
      <c r="A68" s="12" t="s">
        <v>83</v>
      </c>
      <c r="B68" s="35">
        <f aca="true" t="shared" si="20" ref="B68:J68">SUM(B69:B92)</f>
        <v>-817.48</v>
      </c>
      <c r="C68" s="35">
        <f t="shared" si="20"/>
        <v>-1498.19</v>
      </c>
      <c r="D68" s="35">
        <f t="shared" si="20"/>
        <v>-2202.83</v>
      </c>
      <c r="E68" s="35">
        <f t="shared" si="20"/>
        <v>-3812.07</v>
      </c>
      <c r="F68" s="35">
        <f t="shared" si="20"/>
        <v>-1489.17</v>
      </c>
      <c r="G68" s="35">
        <f t="shared" si="20"/>
        <v>-1019.52</v>
      </c>
      <c r="H68" s="35">
        <f t="shared" si="20"/>
        <v>-196.88</v>
      </c>
      <c r="I68" s="35">
        <f t="shared" si="20"/>
        <v>-3450.59</v>
      </c>
      <c r="J68" s="35">
        <f t="shared" si="20"/>
        <v>-6045.950000000001</v>
      </c>
      <c r="K68" s="35">
        <f t="shared" si="18"/>
        <v>-20532.68</v>
      </c>
    </row>
    <row r="69" spans="1:11" ht="18.75" customHeight="1">
      <c r="A69" s="12" t="s">
        <v>58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59</v>
      </c>
      <c r="B70" s="19">
        <v>0</v>
      </c>
      <c r="C70" s="35">
        <v>-149.99</v>
      </c>
      <c r="D70" s="35">
        <v>-18</v>
      </c>
      <c r="E70" s="19">
        <v>0</v>
      </c>
      <c r="F70" s="19">
        <v>0</v>
      </c>
      <c r="G70" s="35">
        <v>-18</v>
      </c>
      <c r="H70" s="19">
        <v>0</v>
      </c>
      <c r="I70" s="19">
        <v>0</v>
      </c>
      <c r="J70" s="19">
        <v>0</v>
      </c>
      <c r="K70" s="35">
        <f t="shared" si="18"/>
        <v>-185.99</v>
      </c>
    </row>
    <row r="71" spans="1:11" ht="18.75" customHeight="1">
      <c r="A71" s="12" t="s">
        <v>60</v>
      </c>
      <c r="B71" s="19">
        <v>0</v>
      </c>
      <c r="C71" s="19">
        <v>0</v>
      </c>
      <c r="D71" s="35">
        <v>-1067.75</v>
      </c>
      <c r="E71" s="19">
        <v>0</v>
      </c>
      <c r="F71" s="35">
        <v>-380.65</v>
      </c>
      <c r="G71" s="19">
        <v>0</v>
      </c>
      <c r="H71" s="19">
        <v>0</v>
      </c>
      <c r="I71" s="47">
        <v>-1983.99</v>
      </c>
      <c r="J71" s="19">
        <v>0</v>
      </c>
      <c r="K71" s="35">
        <f t="shared" si="18"/>
        <v>-3432.3900000000003</v>
      </c>
    </row>
    <row r="72" spans="1:11" ht="18.75" customHeight="1">
      <c r="A72" s="12" t="s">
        <v>61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</row>
    <row r="73" spans="1:11" ht="18.75" customHeight="1">
      <c r="A73" s="34" t="s">
        <v>62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12" t="s">
        <v>63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64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65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66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68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69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70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71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72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84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85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6"/>
    </row>
    <row r="91" spans="1:12" ht="18.75" customHeight="1">
      <c r="A91" s="12" t="s">
        <v>124</v>
      </c>
      <c r="B91" s="35">
        <v>-817.48</v>
      </c>
      <c r="C91" s="35">
        <v>-1348.2</v>
      </c>
      <c r="D91" s="35">
        <v>-1117.08</v>
      </c>
      <c r="E91" s="35">
        <v>-603.48</v>
      </c>
      <c r="F91" s="35">
        <v>-1108.52</v>
      </c>
      <c r="G91" s="35">
        <v>-1001.52</v>
      </c>
      <c r="H91" s="35">
        <v>-196.88</v>
      </c>
      <c r="I91" s="19">
        <v>0</v>
      </c>
      <c r="J91" s="35">
        <v>-680.52</v>
      </c>
      <c r="K91" s="35">
        <f t="shared" si="18"/>
        <v>-6873.68</v>
      </c>
      <c r="L91" s="55"/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48">
        <v>-3208.59</v>
      </c>
      <c r="F92" s="19">
        <v>0</v>
      </c>
      <c r="G92" s="19">
        <v>0</v>
      </c>
      <c r="H92" s="19">
        <v>0</v>
      </c>
      <c r="I92" s="48">
        <v>-1466.6</v>
      </c>
      <c r="J92" s="48">
        <v>-5365.43</v>
      </c>
      <c r="K92" s="48">
        <f t="shared" si="18"/>
        <v>-10040.62</v>
      </c>
      <c r="L92" s="55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8"/>
      <c r="L93" s="55"/>
    </row>
    <row r="94" spans="1:12" ht="18.75" customHeight="1">
      <c r="A94" s="16" t="s">
        <v>98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t="shared" si="18"/>
        <v>0</v>
      </c>
      <c r="L94" s="55"/>
    </row>
    <row r="95" spans="1:12" ht="18.75" customHeight="1">
      <c r="A95" s="16" t="s">
        <v>107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6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1">
        <f>SUM(B96:J96)</f>
        <v>0</v>
      </c>
      <c r="L96" s="54"/>
    </row>
    <row r="97" spans="1:12" ht="18.75" customHeight="1">
      <c r="A97" s="16" t="s">
        <v>87</v>
      </c>
      <c r="B97" s="24">
        <f aca="true" t="shared" si="21" ref="B97:H97">+B98+B99</f>
        <v>374968.87</v>
      </c>
      <c r="C97" s="24">
        <f t="shared" si="21"/>
        <v>525546.67</v>
      </c>
      <c r="D97" s="24">
        <f t="shared" si="21"/>
        <v>695842.41</v>
      </c>
      <c r="E97" s="24">
        <f t="shared" si="21"/>
        <v>322271.32999999996</v>
      </c>
      <c r="F97" s="24">
        <f t="shared" si="21"/>
        <v>546724.3200000001</v>
      </c>
      <c r="G97" s="24">
        <f t="shared" si="21"/>
        <v>745809.0399999999</v>
      </c>
      <c r="H97" s="24">
        <f t="shared" si="21"/>
        <v>310791.8600000001</v>
      </c>
      <c r="I97" s="24">
        <f>+I98+I99</f>
        <v>101112.70000000001</v>
      </c>
      <c r="J97" s="24">
        <f>+J98+J99</f>
        <v>253361.43999999994</v>
      </c>
      <c r="K97" s="48">
        <f>SUM(B97:J97)</f>
        <v>3876428.640000001</v>
      </c>
      <c r="L97" s="54"/>
    </row>
    <row r="98" spans="1:12" ht="18.75" customHeight="1">
      <c r="A98" s="16" t="s">
        <v>86</v>
      </c>
      <c r="B98" s="24">
        <f aca="true" t="shared" si="22" ref="B98:J98">+B48+B61+B68+B94</f>
        <v>357508.16</v>
      </c>
      <c r="C98" s="24">
        <f t="shared" si="22"/>
        <v>503413.22000000003</v>
      </c>
      <c r="D98" s="24">
        <f t="shared" si="22"/>
        <v>670440.52</v>
      </c>
      <c r="E98" s="24">
        <f t="shared" si="22"/>
        <v>301278.97</v>
      </c>
      <c r="F98" s="24">
        <f t="shared" si="22"/>
        <v>525151.6900000001</v>
      </c>
      <c r="G98" s="24">
        <f t="shared" si="22"/>
        <v>717994.8099999999</v>
      </c>
      <c r="H98" s="24">
        <f t="shared" si="22"/>
        <v>292583.3500000001</v>
      </c>
      <c r="I98" s="24">
        <f t="shared" si="22"/>
        <v>101112.70000000001</v>
      </c>
      <c r="J98" s="24">
        <f t="shared" si="22"/>
        <v>240186.12999999995</v>
      </c>
      <c r="K98" s="48">
        <f>SUM(B98:J98)</f>
        <v>3709669.5500000003</v>
      </c>
      <c r="L98" s="54"/>
    </row>
    <row r="99" spans="1:11" ht="18" customHeight="1">
      <c r="A99" s="16" t="s">
        <v>105</v>
      </c>
      <c r="B99" s="24">
        <f aca="true" t="shared" si="23" ref="B99:J99">IF(+B56+B95+B100&lt;0,0,(B56+B95+B100))</f>
        <v>17460.71</v>
      </c>
      <c r="C99" s="24">
        <f t="shared" si="23"/>
        <v>22133.45</v>
      </c>
      <c r="D99" s="24">
        <f t="shared" si="23"/>
        <v>25401.89</v>
      </c>
      <c r="E99" s="24">
        <f t="shared" si="23"/>
        <v>20992.36</v>
      </c>
      <c r="F99" s="24">
        <f t="shared" si="23"/>
        <v>21572.63</v>
      </c>
      <c r="G99" s="24">
        <f t="shared" si="23"/>
        <v>27814.23</v>
      </c>
      <c r="H99" s="24">
        <f t="shared" si="23"/>
        <v>18208.51</v>
      </c>
      <c r="I99" s="19">
        <f t="shared" si="23"/>
        <v>0</v>
      </c>
      <c r="J99" s="24">
        <f t="shared" si="23"/>
        <v>13175.31</v>
      </c>
      <c r="K99" s="48">
        <f>SUM(B99:J99)</f>
        <v>166759.09000000003</v>
      </c>
    </row>
    <row r="100" spans="1:13" ht="18.75" customHeight="1">
      <c r="A100" s="16" t="s">
        <v>88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M100" s="57"/>
    </row>
    <row r="101" spans="1:11" ht="18.75" customHeight="1">
      <c r="A101" s="16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8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</row>
    <row r="104" spans="1:11" ht="18.75" customHeight="1">
      <c r="A104" s="8"/>
      <c r="B104" s="45">
        <v>0</v>
      </c>
      <c r="C104" s="45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/>
    </row>
    <row r="105" spans="1:12" ht="18.75" customHeight="1">
      <c r="A105" s="25" t="s">
        <v>73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1">
        <f>SUM(K106:K122)</f>
        <v>3876428.6400000006</v>
      </c>
      <c r="L105" s="54"/>
    </row>
    <row r="106" spans="1:11" ht="18.75" customHeight="1">
      <c r="A106" s="26" t="s">
        <v>74</v>
      </c>
      <c r="B106" s="27">
        <v>50638.92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1">
        <f>SUM(B106:J106)</f>
        <v>50638.92</v>
      </c>
    </row>
    <row r="107" spans="1:11" ht="18.75" customHeight="1">
      <c r="A107" s="26" t="s">
        <v>75</v>
      </c>
      <c r="B107" s="27">
        <v>324329.95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1">
        <f aca="true" t="shared" si="24" ref="K107:K122">SUM(B107:J107)</f>
        <v>324329.95</v>
      </c>
    </row>
    <row r="108" spans="1:11" ht="18.75" customHeight="1">
      <c r="A108" s="26" t="s">
        <v>76</v>
      </c>
      <c r="B108" s="40">
        <v>0</v>
      </c>
      <c r="C108" s="27">
        <f>+C97</f>
        <v>525546.67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1">
        <f t="shared" si="24"/>
        <v>525546.67</v>
      </c>
    </row>
    <row r="109" spans="1:11" ht="18.75" customHeight="1">
      <c r="A109" s="26" t="s">
        <v>77</v>
      </c>
      <c r="B109" s="40">
        <v>0</v>
      </c>
      <c r="C109" s="40">
        <v>0</v>
      </c>
      <c r="D109" s="27">
        <f>+D97</f>
        <v>695842.41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1">
        <f t="shared" si="24"/>
        <v>695842.41</v>
      </c>
    </row>
    <row r="110" spans="1:11" ht="18.75" customHeight="1">
      <c r="A110" s="26" t="s">
        <v>93</v>
      </c>
      <c r="B110" s="40">
        <v>0</v>
      </c>
      <c r="C110" s="40">
        <v>0</v>
      </c>
      <c r="D110" s="40">
        <v>0</v>
      </c>
      <c r="E110" s="27">
        <f>+E97</f>
        <v>322271.32999999996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 t="shared" si="24"/>
        <v>322271.32999999996</v>
      </c>
    </row>
    <row r="111" spans="1:11" ht="18.75" customHeight="1">
      <c r="A111" s="70" t="s">
        <v>112</v>
      </c>
      <c r="B111" s="40">
        <v>0</v>
      </c>
      <c r="C111" s="40">
        <v>0</v>
      </c>
      <c r="D111" s="40">
        <v>0</v>
      </c>
      <c r="E111" s="40">
        <v>0</v>
      </c>
      <c r="F111" s="27">
        <v>100821.21</v>
      </c>
      <c r="G111" s="40">
        <v>0</v>
      </c>
      <c r="H111" s="40">
        <v>0</v>
      </c>
      <c r="I111" s="40">
        <v>0</v>
      </c>
      <c r="J111" s="40">
        <v>0</v>
      </c>
      <c r="K111" s="41">
        <f t="shared" si="24"/>
        <v>100821.21</v>
      </c>
    </row>
    <row r="112" spans="1:11" ht="18.75" customHeight="1">
      <c r="A112" s="70" t="s">
        <v>113</v>
      </c>
      <c r="B112" s="40">
        <v>0</v>
      </c>
      <c r="C112" s="40">
        <v>0</v>
      </c>
      <c r="D112" s="40">
        <v>0</v>
      </c>
      <c r="E112" s="40">
        <v>0</v>
      </c>
      <c r="F112" s="27">
        <v>192888.39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192888.39</v>
      </c>
    </row>
    <row r="113" spans="1:11" ht="18.75" customHeight="1">
      <c r="A113" s="70" t="s">
        <v>114</v>
      </c>
      <c r="B113" s="40">
        <v>0</v>
      </c>
      <c r="C113" s="40">
        <v>0</v>
      </c>
      <c r="D113" s="40">
        <v>0</v>
      </c>
      <c r="E113" s="40">
        <v>0</v>
      </c>
      <c r="F113" s="27">
        <v>253014.72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253014.72</v>
      </c>
    </row>
    <row r="114" spans="1:11" ht="18.75" customHeight="1">
      <c r="A114" s="70" t="s">
        <v>115</v>
      </c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27">
        <v>220927.32</v>
      </c>
      <c r="H114" s="40">
        <v>0</v>
      </c>
      <c r="I114" s="40">
        <v>0</v>
      </c>
      <c r="J114" s="40">
        <v>0</v>
      </c>
      <c r="K114" s="41">
        <f t="shared" si="24"/>
        <v>220927.32</v>
      </c>
    </row>
    <row r="115" spans="1:11" ht="18.75" customHeight="1">
      <c r="A115" s="70" t="s">
        <v>116</v>
      </c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27">
        <v>22952.07</v>
      </c>
      <c r="H115" s="40">
        <v>0</v>
      </c>
      <c r="I115" s="40">
        <v>0</v>
      </c>
      <c r="J115" s="40">
        <v>0</v>
      </c>
      <c r="K115" s="41">
        <f t="shared" si="24"/>
        <v>22952.07</v>
      </c>
    </row>
    <row r="116" spans="1:11" ht="18.75" customHeight="1">
      <c r="A116" s="70" t="s">
        <v>117</v>
      </c>
      <c r="B116" s="40">
        <v>0</v>
      </c>
      <c r="C116" s="40">
        <v>0</v>
      </c>
      <c r="D116" s="40">
        <v>0</v>
      </c>
      <c r="E116" s="40">
        <v>0</v>
      </c>
      <c r="F116" s="40">
        <v>0</v>
      </c>
      <c r="G116" s="27">
        <v>119449.58</v>
      </c>
      <c r="H116" s="40">
        <v>0</v>
      </c>
      <c r="I116" s="40">
        <v>0</v>
      </c>
      <c r="J116" s="40">
        <v>0</v>
      </c>
      <c r="K116" s="41">
        <f t="shared" si="24"/>
        <v>119449.58</v>
      </c>
    </row>
    <row r="117" spans="1:11" ht="18.75" customHeight="1">
      <c r="A117" s="70" t="s">
        <v>118</v>
      </c>
      <c r="B117" s="40">
        <v>0</v>
      </c>
      <c r="C117" s="40">
        <v>0</v>
      </c>
      <c r="D117" s="40">
        <v>0</v>
      </c>
      <c r="E117" s="40">
        <v>0</v>
      </c>
      <c r="F117" s="40">
        <v>0</v>
      </c>
      <c r="G117" s="27">
        <v>103460.29</v>
      </c>
      <c r="H117" s="40">
        <v>0</v>
      </c>
      <c r="I117" s="40">
        <v>0</v>
      </c>
      <c r="J117" s="40">
        <v>0</v>
      </c>
      <c r="K117" s="41">
        <f t="shared" si="24"/>
        <v>103460.29</v>
      </c>
    </row>
    <row r="118" spans="1:11" ht="18.75" customHeight="1">
      <c r="A118" s="70" t="s">
        <v>119</v>
      </c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27">
        <v>279019.78</v>
      </c>
      <c r="H118" s="40">
        <v>0</v>
      </c>
      <c r="I118" s="40">
        <v>0</v>
      </c>
      <c r="J118" s="40">
        <v>0</v>
      </c>
      <c r="K118" s="41">
        <f t="shared" si="24"/>
        <v>279019.78</v>
      </c>
    </row>
    <row r="119" spans="1:11" ht="18.75" customHeight="1">
      <c r="A119" s="70" t="s">
        <v>120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27">
        <v>112759</v>
      </c>
      <c r="I119" s="40">
        <v>0</v>
      </c>
      <c r="J119" s="40">
        <v>0</v>
      </c>
      <c r="K119" s="41">
        <f t="shared" si="24"/>
        <v>112759</v>
      </c>
    </row>
    <row r="120" spans="1:11" ht="18.75" customHeight="1">
      <c r="A120" s="70" t="s">
        <v>121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27">
        <v>198032.86</v>
      </c>
      <c r="I120" s="40">
        <v>0</v>
      </c>
      <c r="J120" s="40">
        <v>0</v>
      </c>
      <c r="K120" s="41">
        <f t="shared" si="24"/>
        <v>198032.86</v>
      </c>
    </row>
    <row r="121" spans="1:11" ht="18.75" customHeight="1">
      <c r="A121" s="70" t="s">
        <v>122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27">
        <v>101112.7</v>
      </c>
      <c r="J121" s="40">
        <v>0</v>
      </c>
      <c r="K121" s="41">
        <f t="shared" si="24"/>
        <v>101112.7</v>
      </c>
    </row>
    <row r="122" spans="1:11" ht="18.75" customHeight="1">
      <c r="A122" s="71" t="s">
        <v>123</v>
      </c>
      <c r="B122" s="42">
        <v>0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43">
        <v>253361.44</v>
      </c>
      <c r="K122" s="44">
        <f t="shared" si="24"/>
        <v>253361.44</v>
      </c>
    </row>
    <row r="123" spans="1:11" ht="18.75" customHeight="1">
      <c r="A123" s="39"/>
      <c r="B123" s="50">
        <v>0</v>
      </c>
      <c r="C123" s="50">
        <v>0</v>
      </c>
      <c r="D123" s="50">
        <v>0</v>
      </c>
      <c r="E123" s="50">
        <v>0</v>
      </c>
      <c r="F123" s="50">
        <v>0</v>
      </c>
      <c r="G123" s="50">
        <v>0</v>
      </c>
      <c r="H123" s="50">
        <v>0</v>
      </c>
      <c r="I123" s="50">
        <v>0</v>
      </c>
      <c r="J123" s="50">
        <f>J97-J122</f>
        <v>0</v>
      </c>
      <c r="K123" s="51"/>
    </row>
    <row r="124" ht="18.75" customHeight="1">
      <c r="A124" s="59"/>
    </row>
    <row r="125" ht="18.75" customHeight="1">
      <c r="A125" s="39"/>
    </row>
    <row r="126" ht="18.75" customHeight="1">
      <c r="A126" s="39"/>
    </row>
    <row r="127" ht="15.75">
      <c r="A127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2015-03-19T20:18:06Z</dcterms:modified>
  <cp:category/>
  <cp:version/>
  <cp:contentType/>
  <cp:contentStatus/>
</cp:coreProperties>
</file>