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<sst xmlns="http://schemas.openxmlformats.org/spreadsheetml/2006/main" count="126" uniqueCount="126">
  <si>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</si>
  <si>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</si>
  <si>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</si>
  <si>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</si>
  <si>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</si>
  <si>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</si>
  <si>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</si>
  <si>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</si>
  <si>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</si>
  <si>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</si>
  <si>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</si>
  <si>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</si>
  <si>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</si>
  <si>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</si>
  <si>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</si>
  <si>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</si>
  <si>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</si>
  <si>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</si>
  <si>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</si>
  <si>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</si>
  <si>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</si>
  <si>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</si>
  <si>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</si>
  <si>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</si>
  <si>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</si>
  <si>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</si>
  <si>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</si>
  <si>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</si>
  <si>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</si>
  <si>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</si>
  <si>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</si>
  <si>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</si>
  <si>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</si>
  <si>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</si>
  <si>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</si>
  <si>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</si>
  <si>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</si>
  <si>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</si>
  <si>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</si>
  <si>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</si>
  <si>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</si>
  <si>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</si>
  <si>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</si>
  <si>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</si>
  <si>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</si>
  <si>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</si>
  <si>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</si>
  <si>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</si>
  <si>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</si>
  <si>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</si>
  <si>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</si>
  <si>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</si>
  <si>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</si>
  <si>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</si>
  <si>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</si>
  <si>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</si>
  <si>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</si>
  <si>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</si>
  <si>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</si>
  <si>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</si>
  <si>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</si>
  <si>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</si>
  <si>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</si>
  <si>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</si>
  <si>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</si>
  <si>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</si>
  <si>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</si>
  <si>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</si>
  <si>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</si>
  <si>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</si>
  <si>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</si>
  <si>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</si>
  <si>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</si>
  <si>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</si>
  <si>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</si>
  <si>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</si>
  <si>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</si>
  <si>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</si>
  <si>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</si>
  <si>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</si>
  <si>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</si>
  <si>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</si>
  <si>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</si>
  <si>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</si>
  <si>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</si>
  <si>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</si>
  <si>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</si>
  <si>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</si>
  <si>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</si>
  <si>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</si>
  <si>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</si>
  <si>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</si>
  <si>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</si>
  <si>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</si>
  <si>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</si>
  <si>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</si>
  <si>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</si>
  <si>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</si>
  <si>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</si>
  <si>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</si>
  <si>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</si>
  <si>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</si>
  <si>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</si>
  <si>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</si>
  <si>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</si>
  <si>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</si>
  <si>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</si>
  <si>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</si>
  <si>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</si>
  <si>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</si>
  <si>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</si>
  <si>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</si>
  <si>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</si>
  <si>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</si>
  <si>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</si>
  <si>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</si>
  <si>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</si>
  <si>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</si>
  <si>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</si>
  <si>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</si>
  <si>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</si>
  <si>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</si>
  <si>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</si>
  <si>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</si>
  <si>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</si>
  <si>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14/03/15 - VENCIMENTO 20/03/15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</si>
</sst>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328236</v>
      </c>
      <c r="C7" s="9">
        <f t="shared" si="0"/>
        <v>433213</v>
      </c>
      <c r="D7" s="9">
        <f t="shared" si="0"/>
        <v>509509</v>
      </c>
      <c r="E7" s="9">
        <f t="shared" si="0"/>
        <v>278791</v>
      </c>
      <c r="F7" s="9">
        <f t="shared" si="0"/>
        <v>419277</v>
      </c>
      <c r="G7" s="9">
        <f t="shared" si="0"/>
        <v>662355</v>
      </c>
      <c r="H7" s="9">
        <f t="shared" si="0"/>
        <v>271265</v>
      </c>
      <c r="I7" s="9">
        <f t="shared" si="0"/>
        <v>60879</v>
      </c>
      <c r="J7" s="9">
        <f t="shared" si="0"/>
        <v>184392</v>
      </c>
      <c r="K7" s="9">
        <f t="shared" si="0"/>
        <v>3147917</v>
      </c>
      <c r="L7" s="52"/>
    </row>
    <row r="8" spans="1:11" ht="17.25" customHeight="1">
      <c r="A8" s="10" t="s">
        <v>103</v>
      </c>
      <c r="B8" s="11">
        <f>B9+B12+B16</f>
        <v>193166</v>
      </c>
      <c r="C8" s="11">
        <f aca="true" t="shared" si="1" ref="C8:J8">C9+C12+C16</f>
        <v>266534</v>
      </c>
      <c r="D8" s="11">
        <f t="shared" si="1"/>
        <v>295649</v>
      </c>
      <c r="E8" s="11">
        <f t="shared" si="1"/>
        <v>167757</v>
      </c>
      <c r="F8" s="11">
        <f t="shared" si="1"/>
        <v>233814</v>
      </c>
      <c r="G8" s="11">
        <f t="shared" si="1"/>
        <v>359028</v>
      </c>
      <c r="H8" s="11">
        <f t="shared" si="1"/>
        <v>170148</v>
      </c>
      <c r="I8" s="11">
        <f t="shared" si="1"/>
        <v>32915</v>
      </c>
      <c r="J8" s="11">
        <f t="shared" si="1"/>
        <v>106256</v>
      </c>
      <c r="K8" s="11">
        <f>SUM(B8:J8)</f>
        <v>1825267</v>
      </c>
    </row>
    <row r="9" spans="1:11" ht="17.25" customHeight="1">
      <c r="A9" s="15" t="s">
        <v>17</v>
      </c>
      <c r="B9" s="13">
        <f>+B10+B11</f>
        <v>33855</v>
      </c>
      <c r="C9" s="13">
        <f aca="true" t="shared" si="2" ref="C9:J9">+C10+C11</f>
        <v>51387</v>
      </c>
      <c r="D9" s="13">
        <f t="shared" si="2"/>
        <v>51086</v>
      </c>
      <c r="E9" s="13">
        <f t="shared" si="2"/>
        <v>30261</v>
      </c>
      <c r="F9" s="13">
        <f t="shared" si="2"/>
        <v>33985</v>
      </c>
      <c r="G9" s="13">
        <f t="shared" si="2"/>
        <v>38933</v>
      </c>
      <c r="H9" s="13">
        <f t="shared" si="2"/>
        <v>33761</v>
      </c>
      <c r="I9" s="13">
        <f t="shared" si="2"/>
        <v>7096</v>
      </c>
      <c r="J9" s="13">
        <f t="shared" si="2"/>
        <v>16254</v>
      </c>
      <c r="K9" s="11">
        <f>SUM(B9:J9)</f>
        <v>296618</v>
      </c>
    </row>
    <row r="10" spans="1:11" ht="17.25" customHeight="1">
      <c r="A10" s="29" t="s">
        <v>18</v>
      </c>
      <c r="B10" s="13">
        <v>33855</v>
      </c>
      <c r="C10" s="13">
        <v>51387</v>
      </c>
      <c r="D10" s="13">
        <v>51086</v>
      </c>
      <c r="E10" s="13">
        <v>30261</v>
      </c>
      <c r="F10" s="13">
        <v>33985</v>
      </c>
      <c r="G10" s="13">
        <v>38933</v>
      </c>
      <c r="H10" s="13">
        <v>33761</v>
      </c>
      <c r="I10" s="13">
        <v>7096</v>
      </c>
      <c r="J10" s="13">
        <v>16254</v>
      </c>
      <c r="K10" s="11">
        <f>SUM(B10:J10)</f>
        <v>296618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146247</v>
      </c>
      <c r="C12" s="17">
        <f t="shared" si="3"/>
        <v>197052</v>
      </c>
      <c r="D12" s="17">
        <f t="shared" si="3"/>
        <v>226105</v>
      </c>
      <c r="E12" s="17">
        <f t="shared" si="3"/>
        <v>127102</v>
      </c>
      <c r="F12" s="17">
        <f t="shared" si="3"/>
        <v>184046</v>
      </c>
      <c r="G12" s="17">
        <f t="shared" si="3"/>
        <v>296972</v>
      </c>
      <c r="H12" s="17">
        <f t="shared" si="3"/>
        <v>126403</v>
      </c>
      <c r="I12" s="17">
        <f t="shared" si="3"/>
        <v>23471</v>
      </c>
      <c r="J12" s="17">
        <f t="shared" si="3"/>
        <v>83162</v>
      </c>
      <c r="K12" s="11">
        <f aca="true" t="shared" si="4" ref="K12:K27">SUM(B12:J12)</f>
        <v>1410560</v>
      </c>
    </row>
    <row r="13" spans="1:13" ht="17.25" customHeight="1">
      <c r="A13" s="14" t="s">
        <v>20</v>
      </c>
      <c r="B13" s="13">
        <v>72119</v>
      </c>
      <c r="C13" s="13">
        <v>103536</v>
      </c>
      <c r="D13" s="13">
        <v>119024</v>
      </c>
      <c r="E13" s="13">
        <v>67465</v>
      </c>
      <c r="F13" s="13">
        <v>93450</v>
      </c>
      <c r="G13" s="13">
        <v>141475</v>
      </c>
      <c r="H13" s="13">
        <v>60272</v>
      </c>
      <c r="I13" s="13">
        <v>13322</v>
      </c>
      <c r="J13" s="13">
        <v>44052</v>
      </c>
      <c r="K13" s="11">
        <f t="shared" si="4"/>
        <v>714715</v>
      </c>
      <c r="L13" s="52"/>
      <c r="M13" s="53"/>
    </row>
    <row r="14" spans="1:12" ht="17.25" customHeight="1">
      <c r="A14" s="14" t="s">
        <v>21</v>
      </c>
      <c r="B14" s="13">
        <v>67137</v>
      </c>
      <c r="C14" s="13">
        <v>83127</v>
      </c>
      <c r="D14" s="13">
        <v>96283</v>
      </c>
      <c r="E14" s="13">
        <v>53736</v>
      </c>
      <c r="F14" s="13">
        <v>82983</v>
      </c>
      <c r="G14" s="13">
        <v>145055</v>
      </c>
      <c r="H14" s="13">
        <v>59578</v>
      </c>
      <c r="I14" s="13">
        <v>8924</v>
      </c>
      <c r="J14" s="13">
        <v>35411</v>
      </c>
      <c r="K14" s="11">
        <f t="shared" si="4"/>
        <v>632234</v>
      </c>
      <c r="L14" s="52"/>
    </row>
    <row r="15" spans="1:11" ht="17.25" customHeight="1">
      <c r="A15" s="14" t="s">
        <v>22</v>
      </c>
      <c r="B15" s="13">
        <v>6991</v>
      </c>
      <c r="C15" s="13">
        <v>10389</v>
      </c>
      <c r="D15" s="13">
        <v>10798</v>
      </c>
      <c r="E15" s="13">
        <v>5901</v>
      </c>
      <c r="F15" s="13">
        <v>7613</v>
      </c>
      <c r="G15" s="13">
        <v>10442</v>
      </c>
      <c r="H15" s="13">
        <v>6553</v>
      </c>
      <c r="I15" s="13">
        <v>1225</v>
      </c>
      <c r="J15" s="13">
        <v>3699</v>
      </c>
      <c r="K15" s="11">
        <f t="shared" si="4"/>
        <v>63611</v>
      </c>
    </row>
    <row r="16" spans="1:11" ht="17.25" customHeight="1">
      <c r="A16" s="15" t="s">
        <v>99</v>
      </c>
      <c r="B16" s="13">
        <f>B17+B18+B19</f>
        <v>13064</v>
      </c>
      <c r="C16" s="13">
        <f aca="true" t="shared" si="5" ref="C16:J16">C17+C18+C19</f>
        <v>18095</v>
      </c>
      <c r="D16" s="13">
        <f t="shared" si="5"/>
        <v>18458</v>
      </c>
      <c r="E16" s="13">
        <f t="shared" si="5"/>
        <v>10394</v>
      </c>
      <c r="F16" s="13">
        <f t="shared" si="5"/>
        <v>15783</v>
      </c>
      <c r="G16" s="13">
        <f t="shared" si="5"/>
        <v>23123</v>
      </c>
      <c r="H16" s="13">
        <f t="shared" si="5"/>
        <v>9984</v>
      </c>
      <c r="I16" s="13">
        <f t="shared" si="5"/>
        <v>2348</v>
      </c>
      <c r="J16" s="13">
        <f t="shared" si="5"/>
        <v>6840</v>
      </c>
      <c r="K16" s="11">
        <f t="shared" si="4"/>
        <v>118089</v>
      </c>
    </row>
    <row r="17" spans="1:11" ht="17.25" customHeight="1">
      <c r="A17" s="14" t="s">
        <v>100</v>
      </c>
      <c r="B17" s="13">
        <v>4906</v>
      </c>
      <c r="C17" s="13">
        <v>7115</v>
      </c>
      <c r="D17" s="13">
        <v>7238</v>
      </c>
      <c r="E17" s="13">
        <v>4456</v>
      </c>
      <c r="F17" s="13">
        <v>6686</v>
      </c>
      <c r="G17" s="13">
        <v>10221</v>
      </c>
      <c r="H17" s="13">
        <v>4635</v>
      </c>
      <c r="I17" s="13">
        <v>986</v>
      </c>
      <c r="J17" s="13">
        <v>2678</v>
      </c>
      <c r="K17" s="11">
        <f t="shared" si="4"/>
        <v>48921</v>
      </c>
    </row>
    <row r="18" spans="1:11" ht="17.25" customHeight="1">
      <c r="A18" s="14" t="s">
        <v>101</v>
      </c>
      <c r="B18" s="13">
        <v>891</v>
      </c>
      <c r="C18" s="13">
        <v>958</v>
      </c>
      <c r="D18" s="13">
        <v>1131</v>
      </c>
      <c r="E18" s="13">
        <v>729</v>
      </c>
      <c r="F18" s="13">
        <v>893</v>
      </c>
      <c r="G18" s="13">
        <v>1741</v>
      </c>
      <c r="H18" s="13">
        <v>619</v>
      </c>
      <c r="I18" s="13">
        <v>158</v>
      </c>
      <c r="J18" s="13">
        <v>340</v>
      </c>
      <c r="K18" s="11">
        <f t="shared" si="4"/>
        <v>7460</v>
      </c>
    </row>
    <row r="19" spans="1:11" ht="17.25" customHeight="1">
      <c r="A19" s="14" t="s">
        <v>102</v>
      </c>
      <c r="B19" s="13">
        <v>7267</v>
      </c>
      <c r="C19" s="13">
        <v>10022</v>
      </c>
      <c r="D19" s="13">
        <v>10089</v>
      </c>
      <c r="E19" s="13">
        <v>5209</v>
      </c>
      <c r="F19" s="13">
        <v>8204</v>
      </c>
      <c r="G19" s="13">
        <v>11161</v>
      </c>
      <c r="H19" s="13">
        <v>4730</v>
      </c>
      <c r="I19" s="13">
        <v>1204</v>
      </c>
      <c r="J19" s="13">
        <v>3822</v>
      </c>
      <c r="K19" s="11">
        <f t="shared" si="4"/>
        <v>61708</v>
      </c>
    </row>
    <row r="20" spans="1:11" ht="17.25" customHeight="1">
      <c r="A20" s="16" t="s">
        <v>23</v>
      </c>
      <c r="B20" s="11">
        <f>+B21+B22+B23</f>
        <v>104003</v>
      </c>
      <c r="C20" s="11">
        <f aca="true" t="shared" si="6" ref="C20:J20">+C21+C22+C23</f>
        <v>120173</v>
      </c>
      <c r="D20" s="11">
        <f t="shared" si="6"/>
        <v>155651</v>
      </c>
      <c r="E20" s="11">
        <f t="shared" si="6"/>
        <v>80300</v>
      </c>
      <c r="F20" s="11">
        <f t="shared" si="6"/>
        <v>145779</v>
      </c>
      <c r="G20" s="11">
        <f t="shared" si="6"/>
        <v>258023</v>
      </c>
      <c r="H20" s="11">
        <f t="shared" si="6"/>
        <v>78259</v>
      </c>
      <c r="I20" s="11">
        <f t="shared" si="6"/>
        <v>18861</v>
      </c>
      <c r="J20" s="11">
        <f t="shared" si="6"/>
        <v>53218</v>
      </c>
      <c r="K20" s="11">
        <f t="shared" si="4"/>
        <v>1014267</v>
      </c>
    </row>
    <row r="21" spans="1:12" ht="17.25" customHeight="1">
      <c r="A21" s="12" t="s">
        <v>24</v>
      </c>
      <c r="B21" s="13">
        <v>56112</v>
      </c>
      <c r="C21" s="13">
        <v>71261</v>
      </c>
      <c r="D21" s="13">
        <v>90770</v>
      </c>
      <c r="E21" s="13">
        <v>47277</v>
      </c>
      <c r="F21" s="13">
        <v>80620</v>
      </c>
      <c r="G21" s="13">
        <v>130135</v>
      </c>
      <c r="H21" s="13">
        <v>42992</v>
      </c>
      <c r="I21" s="13">
        <v>11871</v>
      </c>
      <c r="J21" s="13">
        <v>30480</v>
      </c>
      <c r="K21" s="11">
        <f t="shared" si="4"/>
        <v>561518</v>
      </c>
      <c r="L21" s="52"/>
    </row>
    <row r="22" spans="1:12" ht="17.25" customHeight="1">
      <c r="A22" s="12" t="s">
        <v>25</v>
      </c>
      <c r="B22" s="13">
        <v>43880</v>
      </c>
      <c r="C22" s="13">
        <v>43956</v>
      </c>
      <c r="D22" s="13">
        <v>58976</v>
      </c>
      <c r="E22" s="13">
        <v>30341</v>
      </c>
      <c r="F22" s="13">
        <v>60703</v>
      </c>
      <c r="G22" s="13">
        <v>120477</v>
      </c>
      <c r="H22" s="13">
        <v>32413</v>
      </c>
      <c r="I22" s="13">
        <v>6252</v>
      </c>
      <c r="J22" s="13">
        <v>20816</v>
      </c>
      <c r="K22" s="11">
        <f t="shared" si="4"/>
        <v>417814</v>
      </c>
      <c r="L22" s="52"/>
    </row>
    <row r="23" spans="1:11" ht="17.25" customHeight="1">
      <c r="A23" s="12" t="s">
        <v>26</v>
      </c>
      <c r="B23" s="13">
        <v>4011</v>
      </c>
      <c r="C23" s="13">
        <v>4956</v>
      </c>
      <c r="D23" s="13">
        <v>5905</v>
      </c>
      <c r="E23" s="13">
        <v>2682</v>
      </c>
      <c r="F23" s="13">
        <v>4456</v>
      </c>
      <c r="G23" s="13">
        <v>7411</v>
      </c>
      <c r="H23" s="13">
        <v>2854</v>
      </c>
      <c r="I23" s="13">
        <v>738</v>
      </c>
      <c r="J23" s="13">
        <v>1922</v>
      </c>
      <c r="K23" s="11">
        <f t="shared" si="4"/>
        <v>34935</v>
      </c>
    </row>
    <row r="24" spans="1:11" ht="17.25" customHeight="1">
      <c r="A24" s="16" t="s">
        <v>27</v>
      </c>
      <c r="B24" s="13">
        <v>31067</v>
      </c>
      <c r="C24" s="13">
        <v>46506</v>
      </c>
      <c r="D24" s="13">
        <v>58209</v>
      </c>
      <c r="E24" s="13">
        <v>30734</v>
      </c>
      <c r="F24" s="13">
        <v>39684</v>
      </c>
      <c r="G24" s="13">
        <v>45304</v>
      </c>
      <c r="H24" s="13">
        <v>20022</v>
      </c>
      <c r="I24" s="13">
        <v>9103</v>
      </c>
      <c r="J24" s="13">
        <v>24918</v>
      </c>
      <c r="K24" s="11">
        <f t="shared" si="4"/>
        <v>305547</v>
      </c>
    </row>
    <row r="25" spans="1:12" ht="17.25" customHeight="1">
      <c r="A25" s="12" t="s">
        <v>28</v>
      </c>
      <c r="B25" s="13">
        <v>19883</v>
      </c>
      <c r="C25" s="13">
        <v>29764</v>
      </c>
      <c r="D25" s="13">
        <v>37254</v>
      </c>
      <c r="E25" s="13">
        <v>19670</v>
      </c>
      <c r="F25" s="13">
        <v>25398</v>
      </c>
      <c r="G25" s="13">
        <v>28995</v>
      </c>
      <c r="H25" s="13">
        <v>12814</v>
      </c>
      <c r="I25" s="13">
        <v>5826</v>
      </c>
      <c r="J25" s="13">
        <v>15948</v>
      </c>
      <c r="K25" s="11">
        <f t="shared" si="4"/>
        <v>195552</v>
      </c>
      <c r="L25" s="52"/>
    </row>
    <row r="26" spans="1:12" ht="17.25" customHeight="1">
      <c r="A26" s="12" t="s">
        <v>29</v>
      </c>
      <c r="B26" s="13">
        <v>11184</v>
      </c>
      <c r="C26" s="13">
        <v>16742</v>
      </c>
      <c r="D26" s="13">
        <v>20955</v>
      </c>
      <c r="E26" s="13">
        <v>11064</v>
      </c>
      <c r="F26" s="13">
        <v>14286</v>
      </c>
      <c r="G26" s="13">
        <v>16309</v>
      </c>
      <c r="H26" s="13">
        <v>7208</v>
      </c>
      <c r="I26" s="13">
        <v>3277</v>
      </c>
      <c r="J26" s="13">
        <v>8970</v>
      </c>
      <c r="K26" s="11">
        <f t="shared" si="4"/>
        <v>109995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2836</v>
      </c>
      <c r="I27" s="11">
        <v>0</v>
      </c>
      <c r="J27" s="11">
        <v>0</v>
      </c>
      <c r="K27" s="11">
        <f t="shared" si="4"/>
        <v>2836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2.40947492</v>
      </c>
      <c r="C29" s="60">
        <f aca="true" t="shared" si="7" ref="C29:J29">SUM(C30:C33)</f>
        <v>2.74887048</v>
      </c>
      <c r="D29" s="60">
        <f t="shared" si="7"/>
        <v>3.09524744</v>
      </c>
      <c r="E29" s="60">
        <f t="shared" si="7"/>
        <v>2.6322787400000003</v>
      </c>
      <c r="F29" s="60">
        <f t="shared" si="7"/>
        <v>2.55509517</v>
      </c>
      <c r="G29" s="60">
        <f t="shared" si="7"/>
        <v>2.19772584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-0.00422508</v>
      </c>
      <c r="C32" s="62">
        <v>-0.00423552</v>
      </c>
      <c r="D32" s="62">
        <v>-0.00425256</v>
      </c>
      <c r="E32" s="62">
        <v>-0.00372126</v>
      </c>
      <c r="F32" s="62">
        <v>-0.00390483</v>
      </c>
      <c r="G32" s="62">
        <v>-0.00367416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20627.25</v>
      </c>
      <c r="I35" s="19">
        <v>0</v>
      </c>
      <c r="J35" s="19">
        <v>0</v>
      </c>
      <c r="K35" s="23">
        <f>SUM(B35:J35)</f>
        <v>20627.25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3518.16</v>
      </c>
      <c r="C39" s="23">
        <f aca="true" t="shared" si="8" ref="C39:J39">+C43</f>
        <v>4720.84</v>
      </c>
      <c r="D39" s="23">
        <f t="shared" si="8"/>
        <v>4827.84</v>
      </c>
      <c r="E39" s="19">
        <f t="shared" si="8"/>
        <v>2799.12</v>
      </c>
      <c r="F39" s="23">
        <f t="shared" si="8"/>
        <v>4318.52</v>
      </c>
      <c r="G39" s="23">
        <f t="shared" si="8"/>
        <v>6240.24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32806.200000000004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3518.16</v>
      </c>
      <c r="C43" s="65">
        <f>ROUND(C44*C45,2)</f>
        <v>4720.84</v>
      </c>
      <c r="D43" s="65">
        <f aca="true" t="shared" si="10" ref="D43:J43">ROUND(D44*D45,2)</f>
        <v>4827.84</v>
      </c>
      <c r="E43" s="65">
        <f t="shared" si="10"/>
        <v>2799.12</v>
      </c>
      <c r="F43" s="65">
        <f t="shared" si="10"/>
        <v>4318.52</v>
      </c>
      <c r="G43" s="65">
        <f t="shared" si="10"/>
        <v>6240.24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32806.200000000004</v>
      </c>
    </row>
    <row r="44" spans="1:11" ht="17.25" customHeight="1">
      <c r="A44" s="66" t="s">
        <v>43</v>
      </c>
      <c r="B44" s="67">
        <v>822</v>
      </c>
      <c r="C44" s="67">
        <v>1103</v>
      </c>
      <c r="D44" s="67">
        <v>1128</v>
      </c>
      <c r="E44" s="67">
        <v>654</v>
      </c>
      <c r="F44" s="67">
        <v>1009</v>
      </c>
      <c r="G44" s="67">
        <v>1458</v>
      </c>
      <c r="H44" s="67">
        <v>851</v>
      </c>
      <c r="I44" s="67">
        <v>249</v>
      </c>
      <c r="J44" s="67">
        <v>391</v>
      </c>
      <c r="K44" s="67">
        <f t="shared" si="9"/>
        <v>7665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811855.28</v>
      </c>
      <c r="C47" s="22">
        <f aca="true" t="shared" si="11" ref="C47:H47">+C48+C56</f>
        <v>1217700.7200000002</v>
      </c>
      <c r="D47" s="22">
        <f t="shared" si="11"/>
        <v>1607286.16</v>
      </c>
      <c r="E47" s="22">
        <f t="shared" si="11"/>
        <v>757647.11</v>
      </c>
      <c r="F47" s="22">
        <f t="shared" si="11"/>
        <v>1097183.78</v>
      </c>
      <c r="G47" s="22">
        <f t="shared" si="11"/>
        <v>1489729.17</v>
      </c>
      <c r="H47" s="22">
        <f t="shared" si="11"/>
        <v>725957.3300000001</v>
      </c>
      <c r="I47" s="22">
        <f>+I48+I56</f>
        <v>273428.50999999995</v>
      </c>
      <c r="J47" s="22">
        <f>+J48+J56</f>
        <v>504448.32999999996</v>
      </c>
      <c r="K47" s="22">
        <f>SUM(B47:J47)</f>
        <v>8485236.39</v>
      </c>
    </row>
    <row r="48" spans="1:11" ht="17.25" customHeight="1">
      <c r="A48" s="16" t="s">
        <v>46</v>
      </c>
      <c r="B48" s="23">
        <f>SUM(B49:B55)</f>
        <v>794394.5700000001</v>
      </c>
      <c r="C48" s="23">
        <f aca="true" t="shared" si="12" ref="C48:H48">SUM(C49:C55)</f>
        <v>1195567.2700000003</v>
      </c>
      <c r="D48" s="23">
        <f t="shared" si="12"/>
        <v>1581884.27</v>
      </c>
      <c r="E48" s="23">
        <f t="shared" si="12"/>
        <v>736654.75</v>
      </c>
      <c r="F48" s="23">
        <f t="shared" si="12"/>
        <v>1075611.1500000001</v>
      </c>
      <c r="G48" s="23">
        <f t="shared" si="12"/>
        <v>1461914.94</v>
      </c>
      <c r="H48" s="23">
        <f t="shared" si="12"/>
        <v>707748.8200000001</v>
      </c>
      <c r="I48" s="23">
        <f>SUM(I49:I55)</f>
        <v>273428.50999999995</v>
      </c>
      <c r="J48" s="23">
        <f>SUM(J49:J55)</f>
        <v>491273.01999999996</v>
      </c>
      <c r="K48" s="23">
        <f aca="true" t="shared" si="13" ref="K48:K56">SUM(B48:J48)</f>
        <v>8318477.300000001</v>
      </c>
    </row>
    <row r="49" spans="1:11" ht="17.25" customHeight="1">
      <c r="A49" s="34" t="s">
        <v>47</v>
      </c>
      <c r="B49" s="23">
        <f aca="true" t="shared" si="14" ref="B49:H49">ROUND(B30*B7,2)</f>
        <v>792263.23</v>
      </c>
      <c r="C49" s="23">
        <f t="shared" si="14"/>
        <v>1190036.11</v>
      </c>
      <c r="D49" s="23">
        <f t="shared" si="14"/>
        <v>1579223.15</v>
      </c>
      <c r="E49" s="23">
        <f t="shared" si="14"/>
        <v>734893.08</v>
      </c>
      <c r="F49" s="23">
        <f t="shared" si="14"/>
        <v>1072929.84</v>
      </c>
      <c r="G49" s="23">
        <f t="shared" si="14"/>
        <v>1458108.3</v>
      </c>
      <c r="H49" s="23">
        <f t="shared" si="14"/>
        <v>684727.11</v>
      </c>
      <c r="I49" s="23">
        <f>ROUND(I30*I7,2)</f>
        <v>272780.54</v>
      </c>
      <c r="J49" s="23">
        <f>ROUND(J30*J7,2)</f>
        <v>489874.23</v>
      </c>
      <c r="K49" s="23">
        <f t="shared" si="13"/>
        <v>8274835.59</v>
      </c>
    </row>
    <row r="50" spans="1:11" ht="17.25" customHeight="1">
      <c r="A50" s="34" t="s">
        <v>48</v>
      </c>
      <c r="B50" s="19">
        <v>0</v>
      </c>
      <c r="C50" s="23">
        <f>ROUND(C31*C7,2)</f>
        <v>2645.2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2645.2</v>
      </c>
    </row>
    <row r="51" spans="1:11" ht="17.25" customHeight="1">
      <c r="A51" s="68" t="s">
        <v>110</v>
      </c>
      <c r="B51" s="69">
        <f>ROUND(B32*B7,2)</f>
        <v>-1386.82</v>
      </c>
      <c r="C51" s="69">
        <f>ROUND(C32*C7,2)</f>
        <v>-1834.88</v>
      </c>
      <c r="D51" s="69">
        <f aca="true" t="shared" si="15" ref="D51:J51">ROUND(D32*D7,2)</f>
        <v>-2166.72</v>
      </c>
      <c r="E51" s="69">
        <f t="shared" si="15"/>
        <v>-1037.45</v>
      </c>
      <c r="F51" s="69">
        <f t="shared" si="15"/>
        <v>-1637.21</v>
      </c>
      <c r="G51" s="69">
        <f t="shared" si="15"/>
        <v>-2433.6</v>
      </c>
      <c r="H51" s="69">
        <f t="shared" si="15"/>
        <v>-1247.82</v>
      </c>
      <c r="I51" s="69">
        <f t="shared" si="15"/>
        <v>-417.75</v>
      </c>
      <c r="J51" s="69">
        <f t="shared" si="15"/>
        <v>-274.69</v>
      </c>
      <c r="K51" s="69">
        <f>SUM(B51:J51)</f>
        <v>-12436.94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20627.25</v>
      </c>
      <c r="I53" s="31">
        <f>+I35</f>
        <v>0</v>
      </c>
      <c r="J53" s="31">
        <f>+J35</f>
        <v>0</v>
      </c>
      <c r="K53" s="23">
        <f t="shared" si="13"/>
        <v>20627.25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3518.16</v>
      </c>
      <c r="C55" s="36">
        <v>4720.84</v>
      </c>
      <c r="D55" s="36">
        <v>4827.84</v>
      </c>
      <c r="E55" s="19">
        <v>2799.12</v>
      </c>
      <c r="F55" s="36">
        <v>4318.52</v>
      </c>
      <c r="G55" s="36">
        <v>6240.24</v>
      </c>
      <c r="H55" s="36">
        <v>3642.28</v>
      </c>
      <c r="I55" s="36">
        <v>1065.72</v>
      </c>
      <c r="J55" s="19">
        <v>1673.48</v>
      </c>
      <c r="K55" s="23">
        <f t="shared" si="13"/>
        <v>32806.200000000004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-119309.98</v>
      </c>
      <c r="C60" s="35">
        <f t="shared" si="16"/>
        <v>-181352.69</v>
      </c>
      <c r="D60" s="35">
        <f t="shared" si="16"/>
        <v>-179599.99</v>
      </c>
      <c r="E60" s="35">
        <f t="shared" si="16"/>
        <v>-112805.45</v>
      </c>
      <c r="F60" s="35">
        <f t="shared" si="16"/>
        <v>-120436.67</v>
      </c>
      <c r="G60" s="35">
        <f t="shared" si="16"/>
        <v>-136232.14</v>
      </c>
      <c r="H60" s="35">
        <f t="shared" si="16"/>
        <v>-118360.38</v>
      </c>
      <c r="I60" s="35">
        <f t="shared" si="16"/>
        <v>-30265.19</v>
      </c>
      <c r="J60" s="35">
        <f t="shared" si="16"/>
        <v>-66599.15</v>
      </c>
      <c r="K60" s="35">
        <f>SUM(B60:J60)</f>
        <v>-1064961.64</v>
      </c>
    </row>
    <row r="61" spans="1:11" ht="18.75" customHeight="1">
      <c r="A61" s="16" t="s">
        <v>78</v>
      </c>
      <c r="B61" s="35">
        <f aca="true" t="shared" si="17" ref="B61:J61">B62+B63+B64+B65+B66+B67</f>
        <v>-118492.5</v>
      </c>
      <c r="C61" s="35">
        <f t="shared" si="17"/>
        <v>-179854.5</v>
      </c>
      <c r="D61" s="35">
        <f t="shared" si="17"/>
        <v>-178801</v>
      </c>
      <c r="E61" s="35">
        <f t="shared" si="17"/>
        <v>-105913.5</v>
      </c>
      <c r="F61" s="35">
        <f t="shared" si="17"/>
        <v>-118947.5</v>
      </c>
      <c r="G61" s="35">
        <f t="shared" si="17"/>
        <v>-136265.5</v>
      </c>
      <c r="H61" s="35">
        <f t="shared" si="17"/>
        <v>-118163.5</v>
      </c>
      <c r="I61" s="35">
        <f t="shared" si="17"/>
        <v>-24836</v>
      </c>
      <c r="J61" s="35">
        <f t="shared" si="17"/>
        <v>-56889</v>
      </c>
      <c r="K61" s="35">
        <f aca="true" t="shared" si="18" ref="K61:K94">SUM(B61:J61)</f>
        <v>-1038163</v>
      </c>
    </row>
    <row r="62" spans="1:11" ht="18.75" customHeight="1">
      <c r="A62" s="12" t="s">
        <v>79</v>
      </c>
      <c r="B62" s="35">
        <f>-ROUND(B9*$D$3,2)</f>
        <v>-118492.5</v>
      </c>
      <c r="C62" s="35">
        <f aca="true" t="shared" si="19" ref="C62:J62">-ROUND(C9*$D$3,2)</f>
        <v>-179854.5</v>
      </c>
      <c r="D62" s="35">
        <f t="shared" si="19"/>
        <v>-178801</v>
      </c>
      <c r="E62" s="35">
        <f t="shared" si="19"/>
        <v>-105913.5</v>
      </c>
      <c r="F62" s="35">
        <f t="shared" si="19"/>
        <v>-118947.5</v>
      </c>
      <c r="G62" s="35">
        <f t="shared" si="19"/>
        <v>-136265.5</v>
      </c>
      <c r="H62" s="35">
        <f t="shared" si="19"/>
        <v>-118163.5</v>
      </c>
      <c r="I62" s="35">
        <f t="shared" si="19"/>
        <v>-24836</v>
      </c>
      <c r="J62" s="35">
        <f t="shared" si="19"/>
        <v>-56889</v>
      </c>
      <c r="K62" s="35">
        <f t="shared" si="18"/>
        <v>-1038163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-817.48</v>
      </c>
      <c r="C68" s="35">
        <f t="shared" si="20"/>
        <v>-1498.19</v>
      </c>
      <c r="D68" s="35">
        <f t="shared" si="20"/>
        <v>-798.99</v>
      </c>
      <c r="E68" s="35">
        <f t="shared" si="20"/>
        <v>-6891.950000000001</v>
      </c>
      <c r="F68" s="35">
        <f t="shared" si="20"/>
        <v>-1489.17</v>
      </c>
      <c r="G68" s="35">
        <f t="shared" si="20"/>
        <v>33.36</v>
      </c>
      <c r="H68" s="35">
        <f t="shared" si="20"/>
        <v>-196.88</v>
      </c>
      <c r="I68" s="35">
        <f t="shared" si="20"/>
        <v>-5429.19</v>
      </c>
      <c r="J68" s="35">
        <f t="shared" si="20"/>
        <v>-9710.15</v>
      </c>
      <c r="K68" s="35">
        <f t="shared" si="18"/>
        <v>-26798.64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-817.48</v>
      </c>
      <c r="C91" s="35">
        <v>-1348.2</v>
      </c>
      <c r="D91" s="35">
        <v>286.76</v>
      </c>
      <c r="E91" s="35">
        <v>-603.48</v>
      </c>
      <c r="F91" s="35">
        <v>-1108.52</v>
      </c>
      <c r="G91" s="35">
        <v>51.36</v>
      </c>
      <c r="H91" s="35">
        <v>-196.88</v>
      </c>
      <c r="I91" s="35">
        <v>0</v>
      </c>
      <c r="J91" s="35">
        <v>-680.52</v>
      </c>
      <c r="K91" s="35">
        <f t="shared" si="18"/>
        <v>-4416.960000000001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-6288.47</v>
      </c>
      <c r="F92" s="19">
        <v>0</v>
      </c>
      <c r="G92" s="19">
        <v>0</v>
      </c>
      <c r="H92" s="19">
        <v>0</v>
      </c>
      <c r="I92" s="48">
        <v>-3445.2</v>
      </c>
      <c r="J92" s="48">
        <v>-9029.63</v>
      </c>
      <c r="K92" s="48">
        <f t="shared" si="18"/>
        <v>-18763.3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692545.3</v>
      </c>
      <c r="C97" s="24">
        <f t="shared" si="21"/>
        <v>1036348.0300000003</v>
      </c>
      <c r="D97" s="24">
        <f t="shared" si="21"/>
        <v>1427686.17</v>
      </c>
      <c r="E97" s="24">
        <f t="shared" si="21"/>
        <v>644841.66</v>
      </c>
      <c r="F97" s="24">
        <f t="shared" si="21"/>
        <v>976747.1100000001</v>
      </c>
      <c r="G97" s="24">
        <f t="shared" si="21"/>
        <v>1353497.03</v>
      </c>
      <c r="H97" s="24">
        <f t="shared" si="21"/>
        <v>607596.9500000001</v>
      </c>
      <c r="I97" s="24">
        <f>+I98+I99</f>
        <v>243163.31999999995</v>
      </c>
      <c r="J97" s="24">
        <f>+J98+J99</f>
        <v>437849.17999999993</v>
      </c>
      <c r="K97" s="48">
        <f>SUM(B97:J97)</f>
        <v>7420274.750000001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675084.5900000001</v>
      </c>
      <c r="C98" s="24">
        <f t="shared" si="22"/>
        <v>1014214.5800000003</v>
      </c>
      <c r="D98" s="24">
        <f t="shared" si="22"/>
        <v>1402284.28</v>
      </c>
      <c r="E98" s="24">
        <f t="shared" si="22"/>
        <v>623849.3</v>
      </c>
      <c r="F98" s="24">
        <f t="shared" si="22"/>
        <v>955174.4800000001</v>
      </c>
      <c r="G98" s="24">
        <f t="shared" si="22"/>
        <v>1325682.8</v>
      </c>
      <c r="H98" s="24">
        <f t="shared" si="22"/>
        <v>589388.4400000001</v>
      </c>
      <c r="I98" s="24">
        <f t="shared" si="22"/>
        <v>243163.31999999995</v>
      </c>
      <c r="J98" s="24">
        <f t="shared" si="22"/>
        <v>424673.86999999994</v>
      </c>
      <c r="K98" s="48">
        <f>SUM(B98:J98)</f>
        <v>7253515.660000001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7420274.7700000005</v>
      </c>
      <c r="L105" s="54"/>
    </row>
    <row r="106" spans="1:11" ht="18.75" customHeight="1">
      <c r="A106" s="26" t="s">
        <v>74</v>
      </c>
      <c r="B106" s="27">
        <v>93670.52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93670.52</v>
      </c>
    </row>
    <row r="107" spans="1:11" ht="18.75" customHeight="1">
      <c r="A107" s="26" t="s">
        <v>75</v>
      </c>
      <c r="B107" s="27">
        <v>598874.79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598874.79</v>
      </c>
    </row>
    <row r="108" spans="1:11" ht="18.75" customHeight="1">
      <c r="A108" s="26" t="s">
        <v>76</v>
      </c>
      <c r="B108" s="40">
        <v>0</v>
      </c>
      <c r="C108" s="27">
        <f>+C97</f>
        <v>1036348.0300000003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1036348.0300000003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1427686.17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1427686.17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644841.66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644841.66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180547.44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180547.44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344084.41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344084.41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452115.26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452115.26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419512.35</v>
      </c>
      <c r="H114" s="40">
        <v>0</v>
      </c>
      <c r="I114" s="40">
        <v>0</v>
      </c>
      <c r="J114" s="40">
        <v>0</v>
      </c>
      <c r="K114" s="41">
        <f t="shared" si="24"/>
        <v>419512.35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35105.83</v>
      </c>
      <c r="H115" s="40">
        <v>0</v>
      </c>
      <c r="I115" s="40">
        <v>0</v>
      </c>
      <c r="J115" s="40">
        <v>0</v>
      </c>
      <c r="K115" s="41">
        <f t="shared" si="24"/>
        <v>35105.83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212897.82</v>
      </c>
      <c r="H116" s="40">
        <v>0</v>
      </c>
      <c r="I116" s="40">
        <v>0</v>
      </c>
      <c r="J116" s="40">
        <v>0</v>
      </c>
      <c r="K116" s="41">
        <f t="shared" si="24"/>
        <v>212897.82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179298.19</v>
      </c>
      <c r="H117" s="40">
        <v>0</v>
      </c>
      <c r="I117" s="40">
        <v>0</v>
      </c>
      <c r="J117" s="40">
        <v>0</v>
      </c>
      <c r="K117" s="41">
        <f t="shared" si="24"/>
        <v>179298.19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506682.85</v>
      </c>
      <c r="H118" s="40">
        <v>0</v>
      </c>
      <c r="I118" s="40">
        <v>0</v>
      </c>
      <c r="J118" s="40">
        <v>0</v>
      </c>
      <c r="K118" s="41">
        <f t="shared" si="24"/>
        <v>506682.85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220024.36</v>
      </c>
      <c r="I119" s="40">
        <v>0</v>
      </c>
      <c r="J119" s="40">
        <v>0</v>
      </c>
      <c r="K119" s="41">
        <f t="shared" si="24"/>
        <v>220024.36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387572.59</v>
      </c>
      <c r="I120" s="40">
        <v>0</v>
      </c>
      <c r="J120" s="40">
        <v>0</v>
      </c>
      <c r="K120" s="41">
        <f t="shared" si="24"/>
        <v>387572.59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243163.32</v>
      </c>
      <c r="J121" s="40">
        <v>0</v>
      </c>
      <c r="K121" s="41">
        <f t="shared" si="24"/>
        <v>243163.32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437849.18</v>
      </c>
      <c r="K122" s="44">
        <f t="shared" si="24"/>
        <v>437849.18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2015-03-19T20:15:27Z</dcterms:modified>
  <cp:category/>
  <cp:version/>
  <cp:contentType/>
  <cp:contentStatus/>
</cp:coreProperties>
</file>