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<sst xmlns="http://schemas.openxmlformats.org/spreadsheetml/2006/main" count="129" uniqueCount="129">
  <si>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</si>
  <si>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</si>
  <si>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</si>
  <si>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</si>
  <si>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</si>
  <si>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</si>
  <si>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</si>
  <si>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</si>
  <si>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</si>
  <si>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</si>
  <si>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</si>
  <si>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</si>
  <si>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</si>
  <si>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</si>
  <si>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</si>
  <si>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</si>
  <si>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</si>
  <si>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</si>
  <si>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</si>
  <si>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</si>
  <si>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</si>
  <si>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</si>
  <si>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</si>
  <si>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</si>
  <si>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</si>
  <si>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</si>
  <si>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</si>
  <si>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</si>
  <si>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</si>
  <si>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</si>
  <si>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</si>
  <si>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</si>
  <si>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</si>
  <si>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</si>
  <si>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</si>
  <si>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</si>
  <si>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</si>
  <si>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</si>
  <si>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</si>
  <si>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</si>
  <si>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</si>
  <si>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</si>
  <si>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</si>
  <si>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</si>
  <si>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</si>
  <si>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</si>
  <si>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</si>
  <si>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</si>
  <si>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</si>
  <si>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</si>
  <si>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</si>
  <si>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</si>
  <si>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</si>
  <si>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</si>
  <si>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</si>
  <si>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</si>
  <si>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</si>
  <si>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</si>
  <si>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</si>
  <si>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</si>
  <si>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</si>
  <si>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</si>
  <si>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</si>
  <si>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</si>
  <si>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</si>
  <si>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</si>
  <si>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</si>
  <si>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</si>
  <si>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</si>
  <si>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</si>
  <si>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</si>
  <si>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</si>
  <si>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</si>
  <si>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</si>
  <si>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</si>
  <si>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</si>
  <si>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</si>
  <si>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</si>
  <si>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</si>
  <si>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</si>
  <si>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</si>
  <si>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</si>
  <si>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</si>
  <si>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</si>
  <si>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</si>
  <si>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</si>
  <si>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</si>
  <si>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</si>
  <si>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</si>
  <si>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</si>
  <si>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</si>
  <si>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</si>
  <si>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</si>
  <si>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</si>
  <si>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</si>
  <si>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</si>
  <si>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</si>
  <si>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</si>
  <si>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</si>
  <si>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</si>
  <si>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</si>
  <si>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</si>
  <si>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</si>
  <si>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</si>
  <si>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</si>
  <si>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</si>
  <si>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</si>
  <si>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</si>
  <si>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</si>
  <si>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</si>
  <si>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</si>
  <si>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</si>
  <si>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</si>
  <si>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</si>
  <si>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</si>
  <si>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</si>
  <si>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</si>
  <si>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</si>
  <si>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</si>
  <si>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</si>
  <si>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</si>
  <si>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</si>
  <si>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</si>
  <si>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</si>
  <si>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13/03/15 - VENCIMENTO 20/03/15</t>
  </si>
  <si>
    <t>6.3. Revisão de Remuneração pelo Transporte Coletivo  (1)</t>
  </si>
  <si>
    <t>Nota:</t>
  </si>
  <si>
    <t>(1) - Passageiros transportados, processados pelo sistema de bilhetagem eletrônica, referentes ao meses de fevereiro/15 (área 7, 46.336 passageiros)</t>
  </si>
  <si>
    <t>e março/15 (áreas 3, 7 e 8, 279.230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</si>
</sst>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11">
      <selection activeCell="A126" sqref="A12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547296</v>
      </c>
      <c r="C7" s="9">
        <f t="shared" si="0"/>
        <v>747949</v>
      </c>
      <c r="D7" s="9">
        <f t="shared" si="0"/>
        <v>811039</v>
      </c>
      <c r="E7" s="9">
        <f t="shared" si="0"/>
        <v>529693</v>
      </c>
      <c r="F7" s="9">
        <f t="shared" si="0"/>
        <v>697039</v>
      </c>
      <c r="G7" s="9">
        <f t="shared" si="0"/>
        <v>1177794</v>
      </c>
      <c r="H7" s="9">
        <f t="shared" si="0"/>
        <v>516448</v>
      </c>
      <c r="I7" s="9">
        <f t="shared" si="0"/>
        <v>119354</v>
      </c>
      <c r="J7" s="9">
        <f t="shared" si="0"/>
        <v>294337</v>
      </c>
      <c r="K7" s="9">
        <f t="shared" si="0"/>
        <v>5440949</v>
      </c>
      <c r="L7" s="52"/>
    </row>
    <row r="8" spans="1:11" ht="17.25" customHeight="1">
      <c r="A8" s="10" t="s">
        <v>102</v>
      </c>
      <c r="B8" s="11">
        <f>B9+B12+B16</f>
        <v>329503</v>
      </c>
      <c r="C8" s="11">
        <f aca="true" t="shared" si="1" ref="C8:J8">C9+C12+C16</f>
        <v>461079</v>
      </c>
      <c r="D8" s="11">
        <f t="shared" si="1"/>
        <v>469291</v>
      </c>
      <c r="E8" s="11">
        <f t="shared" si="1"/>
        <v>320525</v>
      </c>
      <c r="F8" s="11">
        <f t="shared" si="1"/>
        <v>397306</v>
      </c>
      <c r="G8" s="11">
        <f t="shared" si="1"/>
        <v>657031</v>
      </c>
      <c r="H8" s="11">
        <f t="shared" si="1"/>
        <v>325059</v>
      </c>
      <c r="I8" s="11">
        <f t="shared" si="1"/>
        <v>65902</v>
      </c>
      <c r="J8" s="11">
        <f t="shared" si="1"/>
        <v>168476</v>
      </c>
      <c r="K8" s="11">
        <f>SUM(B8:J8)</f>
        <v>3194172</v>
      </c>
    </row>
    <row r="9" spans="1:11" ht="17.25" customHeight="1">
      <c r="A9" s="15" t="s">
        <v>17</v>
      </c>
      <c r="B9" s="13">
        <f>+B10+B11</f>
        <v>44763</v>
      </c>
      <c r="C9" s="13">
        <f aca="true" t="shared" si="2" ref="C9:J9">+C10+C11</f>
        <v>65515</v>
      </c>
      <c r="D9" s="13">
        <f t="shared" si="2"/>
        <v>60497</v>
      </c>
      <c r="E9" s="13">
        <f t="shared" si="2"/>
        <v>43285</v>
      </c>
      <c r="F9" s="13">
        <f t="shared" si="2"/>
        <v>46913</v>
      </c>
      <c r="G9" s="13">
        <f t="shared" si="2"/>
        <v>60806</v>
      </c>
      <c r="H9" s="13">
        <f t="shared" si="2"/>
        <v>54420</v>
      </c>
      <c r="I9" s="13">
        <f t="shared" si="2"/>
        <v>10522</v>
      </c>
      <c r="J9" s="13">
        <f t="shared" si="2"/>
        <v>20057</v>
      </c>
      <c r="K9" s="11">
        <f>SUM(B9:J9)</f>
        <v>406778</v>
      </c>
    </row>
    <row r="10" spans="1:11" ht="17.25" customHeight="1">
      <c r="A10" s="29" t="s">
        <v>18</v>
      </c>
      <c r="B10" s="13">
        <v>44763</v>
      </c>
      <c r="C10" s="13">
        <v>65515</v>
      </c>
      <c r="D10" s="13">
        <v>60497</v>
      </c>
      <c r="E10" s="13">
        <v>43285</v>
      </c>
      <c r="F10" s="13">
        <v>46913</v>
      </c>
      <c r="G10" s="13">
        <v>60806</v>
      </c>
      <c r="H10" s="13">
        <v>54420</v>
      </c>
      <c r="I10" s="13">
        <v>10522</v>
      </c>
      <c r="J10" s="13">
        <v>20057</v>
      </c>
      <c r="K10" s="11">
        <f>SUM(B10:J10)</f>
        <v>406778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259630</v>
      </c>
      <c r="C12" s="17">
        <f t="shared" si="3"/>
        <v>360142</v>
      </c>
      <c r="D12" s="17">
        <f t="shared" si="3"/>
        <v>374689</v>
      </c>
      <c r="E12" s="17">
        <f t="shared" si="3"/>
        <v>254377</v>
      </c>
      <c r="F12" s="17">
        <f t="shared" si="3"/>
        <v>321305</v>
      </c>
      <c r="G12" s="17">
        <f t="shared" si="3"/>
        <v>549657</v>
      </c>
      <c r="H12" s="17">
        <f t="shared" si="3"/>
        <v>249048</v>
      </c>
      <c r="I12" s="17">
        <f t="shared" si="3"/>
        <v>49778</v>
      </c>
      <c r="J12" s="17">
        <f t="shared" si="3"/>
        <v>135906</v>
      </c>
      <c r="K12" s="11">
        <f aca="true" t="shared" si="4" ref="K12:K27">SUM(B12:J12)</f>
        <v>2554532</v>
      </c>
    </row>
    <row r="13" spans="1:13" ht="17.25" customHeight="1">
      <c r="A13" s="14" t="s">
        <v>20</v>
      </c>
      <c r="B13" s="13">
        <v>124426</v>
      </c>
      <c r="C13" s="13">
        <v>182483</v>
      </c>
      <c r="D13" s="13">
        <v>192156</v>
      </c>
      <c r="E13" s="13">
        <v>128324</v>
      </c>
      <c r="F13" s="13">
        <v>162680</v>
      </c>
      <c r="G13" s="13">
        <v>264965</v>
      </c>
      <c r="H13" s="13">
        <v>117261</v>
      </c>
      <c r="I13" s="13">
        <v>26959</v>
      </c>
      <c r="J13" s="13">
        <v>70552</v>
      </c>
      <c r="K13" s="11">
        <f t="shared" si="4"/>
        <v>1269806</v>
      </c>
      <c r="L13" s="52"/>
      <c r="M13" s="53"/>
    </row>
    <row r="14" spans="1:12" ht="17.25" customHeight="1">
      <c r="A14" s="14" t="s">
        <v>21</v>
      </c>
      <c r="B14" s="13">
        <v>118211</v>
      </c>
      <c r="C14" s="13">
        <v>152276</v>
      </c>
      <c r="D14" s="13">
        <v>156489</v>
      </c>
      <c r="E14" s="13">
        <v>109556</v>
      </c>
      <c r="F14" s="13">
        <v>139976</v>
      </c>
      <c r="G14" s="13">
        <v>257276</v>
      </c>
      <c r="H14" s="13">
        <v>112950</v>
      </c>
      <c r="I14" s="13">
        <v>18599</v>
      </c>
      <c r="J14" s="13">
        <v>56820</v>
      </c>
      <c r="K14" s="11">
        <f t="shared" si="4"/>
        <v>1122153</v>
      </c>
      <c r="L14" s="52"/>
    </row>
    <row r="15" spans="1:11" ht="17.25" customHeight="1">
      <c r="A15" s="14" t="s">
        <v>22</v>
      </c>
      <c r="B15" s="13">
        <v>16993</v>
      </c>
      <c r="C15" s="13">
        <v>25383</v>
      </c>
      <c r="D15" s="13">
        <v>26044</v>
      </c>
      <c r="E15" s="13">
        <v>16497</v>
      </c>
      <c r="F15" s="13">
        <v>18649</v>
      </c>
      <c r="G15" s="13">
        <v>27416</v>
      </c>
      <c r="H15" s="13">
        <v>18837</v>
      </c>
      <c r="I15" s="13">
        <v>4220</v>
      </c>
      <c r="J15" s="13">
        <v>8534</v>
      </c>
      <c r="K15" s="11">
        <f t="shared" si="4"/>
        <v>162573</v>
      </c>
    </row>
    <row r="16" spans="1:11" ht="17.25" customHeight="1">
      <c r="A16" s="15" t="s">
        <v>98</v>
      </c>
      <c r="B16" s="13">
        <f>B17+B18+B19</f>
        <v>25110</v>
      </c>
      <c r="C16" s="13">
        <f aca="true" t="shared" si="5" ref="C16:J16">C17+C18+C19</f>
        <v>35422</v>
      </c>
      <c r="D16" s="13">
        <f t="shared" si="5"/>
        <v>34105</v>
      </c>
      <c r="E16" s="13">
        <f t="shared" si="5"/>
        <v>22863</v>
      </c>
      <c r="F16" s="13">
        <f t="shared" si="5"/>
        <v>29088</v>
      </c>
      <c r="G16" s="13">
        <f t="shared" si="5"/>
        <v>46568</v>
      </c>
      <c r="H16" s="13">
        <f t="shared" si="5"/>
        <v>21591</v>
      </c>
      <c r="I16" s="13">
        <f t="shared" si="5"/>
        <v>5602</v>
      </c>
      <c r="J16" s="13">
        <f t="shared" si="5"/>
        <v>12513</v>
      </c>
      <c r="K16" s="11">
        <f t="shared" si="4"/>
        <v>232862</v>
      </c>
    </row>
    <row r="17" spans="1:11" ht="17.25" customHeight="1">
      <c r="A17" s="14" t="s">
        <v>99</v>
      </c>
      <c r="B17" s="13">
        <v>7972</v>
      </c>
      <c r="C17" s="13">
        <v>11535</v>
      </c>
      <c r="D17" s="13">
        <v>10643</v>
      </c>
      <c r="E17" s="13">
        <v>8057</v>
      </c>
      <c r="F17" s="13">
        <v>10554</v>
      </c>
      <c r="G17" s="13">
        <v>18542</v>
      </c>
      <c r="H17" s="13">
        <v>8661</v>
      </c>
      <c r="I17" s="13">
        <v>1960</v>
      </c>
      <c r="J17" s="13">
        <v>3983</v>
      </c>
      <c r="K17" s="11">
        <f t="shared" si="4"/>
        <v>81907</v>
      </c>
    </row>
    <row r="18" spans="1:11" ht="17.25" customHeight="1">
      <c r="A18" s="14" t="s">
        <v>100</v>
      </c>
      <c r="B18" s="13">
        <v>1310</v>
      </c>
      <c r="C18" s="13">
        <v>1469</v>
      </c>
      <c r="D18" s="13">
        <v>1453</v>
      </c>
      <c r="E18" s="13">
        <v>1309</v>
      </c>
      <c r="F18" s="13">
        <v>1400</v>
      </c>
      <c r="G18" s="13">
        <v>2619</v>
      </c>
      <c r="H18" s="13">
        <v>1006</v>
      </c>
      <c r="I18" s="13">
        <v>277</v>
      </c>
      <c r="J18" s="13">
        <v>477</v>
      </c>
      <c r="K18" s="11">
        <f t="shared" si="4"/>
        <v>11320</v>
      </c>
    </row>
    <row r="19" spans="1:11" ht="17.25" customHeight="1">
      <c r="A19" s="14" t="s">
        <v>101</v>
      </c>
      <c r="B19" s="13">
        <v>15828</v>
      </c>
      <c r="C19" s="13">
        <v>22418</v>
      </c>
      <c r="D19" s="13">
        <v>22009</v>
      </c>
      <c r="E19" s="13">
        <v>13497</v>
      </c>
      <c r="F19" s="13">
        <v>17134</v>
      </c>
      <c r="G19" s="13">
        <v>25407</v>
      </c>
      <c r="H19" s="13">
        <v>11924</v>
      </c>
      <c r="I19" s="13">
        <v>3365</v>
      </c>
      <c r="J19" s="13">
        <v>8053</v>
      </c>
      <c r="K19" s="11">
        <f t="shared" si="4"/>
        <v>139635</v>
      </c>
    </row>
    <row r="20" spans="1:11" ht="17.25" customHeight="1">
      <c r="A20" s="16" t="s">
        <v>23</v>
      </c>
      <c r="B20" s="11">
        <f>+B21+B22+B23</f>
        <v>171494</v>
      </c>
      <c r="C20" s="11">
        <f aca="true" t="shared" si="6" ref="C20:J20">+C21+C22+C23</f>
        <v>211368</v>
      </c>
      <c r="D20" s="11">
        <f t="shared" si="6"/>
        <v>250596</v>
      </c>
      <c r="E20" s="11">
        <f t="shared" si="6"/>
        <v>154687</v>
      </c>
      <c r="F20" s="11">
        <f t="shared" si="6"/>
        <v>236862</v>
      </c>
      <c r="G20" s="11">
        <f t="shared" si="6"/>
        <v>444066</v>
      </c>
      <c r="H20" s="11">
        <f t="shared" si="6"/>
        <v>147271</v>
      </c>
      <c r="I20" s="11">
        <f t="shared" si="6"/>
        <v>37392</v>
      </c>
      <c r="J20" s="11">
        <f t="shared" si="6"/>
        <v>87614</v>
      </c>
      <c r="K20" s="11">
        <f t="shared" si="4"/>
        <v>1741350</v>
      </c>
    </row>
    <row r="21" spans="1:12" ht="17.25" customHeight="1">
      <c r="A21" s="12" t="s">
        <v>24</v>
      </c>
      <c r="B21" s="13">
        <v>92637</v>
      </c>
      <c r="C21" s="13">
        <v>124637</v>
      </c>
      <c r="D21" s="13">
        <v>146227</v>
      </c>
      <c r="E21" s="13">
        <v>89416</v>
      </c>
      <c r="F21" s="13">
        <v>135291</v>
      </c>
      <c r="G21" s="13">
        <v>237366</v>
      </c>
      <c r="H21" s="13">
        <v>83878</v>
      </c>
      <c r="I21" s="13">
        <v>22690</v>
      </c>
      <c r="J21" s="13">
        <v>50973</v>
      </c>
      <c r="K21" s="11">
        <f t="shared" si="4"/>
        <v>983115</v>
      </c>
      <c r="L21" s="52"/>
    </row>
    <row r="22" spans="1:12" ht="17.25" customHeight="1">
      <c r="A22" s="12" t="s">
        <v>25</v>
      </c>
      <c r="B22" s="13">
        <v>70169</v>
      </c>
      <c r="C22" s="13">
        <v>75739</v>
      </c>
      <c r="D22" s="13">
        <v>91260</v>
      </c>
      <c r="E22" s="13">
        <v>58330</v>
      </c>
      <c r="F22" s="13">
        <v>91889</v>
      </c>
      <c r="G22" s="13">
        <v>189721</v>
      </c>
      <c r="H22" s="13">
        <v>56051</v>
      </c>
      <c r="I22" s="13">
        <v>12595</v>
      </c>
      <c r="J22" s="13">
        <v>32338</v>
      </c>
      <c r="K22" s="11">
        <f t="shared" si="4"/>
        <v>678092</v>
      </c>
      <c r="L22" s="52"/>
    </row>
    <row r="23" spans="1:11" ht="17.25" customHeight="1">
      <c r="A23" s="12" t="s">
        <v>26</v>
      </c>
      <c r="B23" s="13">
        <v>8688</v>
      </c>
      <c r="C23" s="13">
        <v>10992</v>
      </c>
      <c r="D23" s="13">
        <v>13109</v>
      </c>
      <c r="E23" s="13">
        <v>6941</v>
      </c>
      <c r="F23" s="13">
        <v>9682</v>
      </c>
      <c r="G23" s="13">
        <v>16979</v>
      </c>
      <c r="H23" s="13">
        <v>7342</v>
      </c>
      <c r="I23" s="13">
        <v>2107</v>
      </c>
      <c r="J23" s="13">
        <v>4303</v>
      </c>
      <c r="K23" s="11">
        <f t="shared" si="4"/>
        <v>80143</v>
      </c>
    </row>
    <row r="24" spans="1:11" ht="17.25" customHeight="1">
      <c r="A24" s="16" t="s">
        <v>27</v>
      </c>
      <c r="B24" s="13">
        <v>46299</v>
      </c>
      <c r="C24" s="13">
        <v>75502</v>
      </c>
      <c r="D24" s="13">
        <v>91152</v>
      </c>
      <c r="E24" s="13">
        <v>54481</v>
      </c>
      <c r="F24" s="13">
        <v>62871</v>
      </c>
      <c r="G24" s="13">
        <v>76697</v>
      </c>
      <c r="H24" s="13">
        <v>36493</v>
      </c>
      <c r="I24" s="13">
        <v>16060</v>
      </c>
      <c r="J24" s="13">
        <v>38247</v>
      </c>
      <c r="K24" s="11">
        <f t="shared" si="4"/>
        <v>497802</v>
      </c>
    </row>
    <row r="25" spans="1:12" ht="17.25" customHeight="1">
      <c r="A25" s="12" t="s">
        <v>28</v>
      </c>
      <c r="B25" s="13">
        <v>29631</v>
      </c>
      <c r="C25" s="13">
        <v>48321</v>
      </c>
      <c r="D25" s="13">
        <v>58337</v>
      </c>
      <c r="E25" s="13">
        <v>34868</v>
      </c>
      <c r="F25" s="13">
        <v>40237</v>
      </c>
      <c r="G25" s="13">
        <v>49086</v>
      </c>
      <c r="H25" s="13">
        <v>23356</v>
      </c>
      <c r="I25" s="13">
        <v>10278</v>
      </c>
      <c r="J25" s="13">
        <v>24478</v>
      </c>
      <c r="K25" s="11">
        <f t="shared" si="4"/>
        <v>318592</v>
      </c>
      <c r="L25" s="52"/>
    </row>
    <row r="26" spans="1:12" ht="17.25" customHeight="1">
      <c r="A26" s="12" t="s">
        <v>29</v>
      </c>
      <c r="B26" s="13">
        <v>16668</v>
      </c>
      <c r="C26" s="13">
        <v>27181</v>
      </c>
      <c r="D26" s="13">
        <v>32815</v>
      </c>
      <c r="E26" s="13">
        <v>19613</v>
      </c>
      <c r="F26" s="13">
        <v>22634</v>
      </c>
      <c r="G26" s="13">
        <v>27611</v>
      </c>
      <c r="H26" s="13">
        <v>13137</v>
      </c>
      <c r="I26" s="13">
        <v>5782</v>
      </c>
      <c r="J26" s="13">
        <v>13769</v>
      </c>
      <c r="K26" s="11">
        <f t="shared" si="4"/>
        <v>179210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7625</v>
      </c>
      <c r="I27" s="11">
        <v>0</v>
      </c>
      <c r="J27" s="11">
        <v>0</v>
      </c>
      <c r="K27" s="11">
        <f t="shared" si="4"/>
        <v>7625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2.40947492</v>
      </c>
      <c r="C29" s="59">
        <f aca="true" t="shared" si="7" ref="C29:J29">SUM(C30:C33)</f>
        <v>2.74887048</v>
      </c>
      <c r="D29" s="59">
        <f t="shared" si="7"/>
        <v>3.0952775999999997</v>
      </c>
      <c r="E29" s="59">
        <f t="shared" si="7"/>
        <v>2.6322787400000003</v>
      </c>
      <c r="F29" s="59">
        <f t="shared" si="7"/>
        <v>2.55509517</v>
      </c>
      <c r="G29" s="59">
        <f t="shared" si="7"/>
        <v>2.19774096</v>
      </c>
      <c r="H29" s="59">
        <f t="shared" si="7"/>
        <v>2.5196</v>
      </c>
      <c r="I29" s="59">
        <f t="shared" si="7"/>
        <v>4.473838</v>
      </c>
      <c r="J29" s="59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-0.00422508</v>
      </c>
      <c r="C32" s="61">
        <v>-0.00423552</v>
      </c>
      <c r="D32" s="61">
        <v>-0.0042224</v>
      </c>
      <c r="E32" s="61">
        <v>-0.00372126</v>
      </c>
      <c r="F32" s="61">
        <v>-0.00390483</v>
      </c>
      <c r="G32" s="61">
        <v>-0.00365904</v>
      </c>
      <c r="H32" s="61">
        <v>-0.0046</v>
      </c>
      <c r="I32" s="61">
        <v>-0.006862</v>
      </c>
      <c r="J32" s="61">
        <v>-0.00148971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8538.85</v>
      </c>
      <c r="I35" s="19">
        <v>0</v>
      </c>
      <c r="J35" s="19">
        <v>0</v>
      </c>
      <c r="K35" s="23">
        <f>SUM(B35:J35)</f>
        <v>8538.85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3518.16</v>
      </c>
      <c r="C39" s="23">
        <f aca="true" t="shared" si="8" ref="C39:J39">+C43</f>
        <v>4720.84</v>
      </c>
      <c r="D39" s="23">
        <f t="shared" si="8"/>
        <v>4793.6</v>
      </c>
      <c r="E39" s="19">
        <f t="shared" si="8"/>
        <v>2799.12</v>
      </c>
      <c r="F39" s="23">
        <f t="shared" si="8"/>
        <v>4318.52</v>
      </c>
      <c r="G39" s="23">
        <f t="shared" si="8"/>
        <v>6214.56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32746.280000000002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3518.16</v>
      </c>
      <c r="C43" s="64">
        <f>ROUND(C44*C45,2)</f>
        <v>4720.84</v>
      </c>
      <c r="D43" s="64">
        <f aca="true" t="shared" si="10" ref="D43:J43">ROUND(D44*D45,2)</f>
        <v>4793.6</v>
      </c>
      <c r="E43" s="64">
        <f t="shared" si="10"/>
        <v>2799.12</v>
      </c>
      <c r="F43" s="64">
        <f t="shared" si="10"/>
        <v>4318.52</v>
      </c>
      <c r="G43" s="64">
        <f t="shared" si="10"/>
        <v>6214.56</v>
      </c>
      <c r="H43" s="64">
        <f t="shared" si="10"/>
        <v>3642.28</v>
      </c>
      <c r="I43" s="64">
        <f t="shared" si="10"/>
        <v>1065.72</v>
      </c>
      <c r="J43" s="64">
        <f t="shared" si="10"/>
        <v>1673.48</v>
      </c>
      <c r="K43" s="64">
        <f t="shared" si="9"/>
        <v>32746.280000000002</v>
      </c>
    </row>
    <row r="44" spans="1:11" ht="17.25" customHeight="1">
      <c r="A44" s="65" t="s">
        <v>43</v>
      </c>
      <c r="B44" s="66">
        <v>822</v>
      </c>
      <c r="C44" s="66">
        <v>1103</v>
      </c>
      <c r="D44" s="66">
        <v>1120</v>
      </c>
      <c r="E44" s="66">
        <v>654</v>
      </c>
      <c r="F44" s="66">
        <v>1009</v>
      </c>
      <c r="G44" s="66">
        <v>1452</v>
      </c>
      <c r="H44" s="66">
        <v>851</v>
      </c>
      <c r="I44" s="66">
        <v>249</v>
      </c>
      <c r="J44" s="66">
        <v>391</v>
      </c>
      <c r="K44" s="66">
        <f t="shared" si="9"/>
        <v>7651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1339674.8599999999</v>
      </c>
      <c r="C47" s="22">
        <f aca="true" t="shared" si="11" ref="C47:H47">+C48+C56</f>
        <v>2082869.22</v>
      </c>
      <c r="D47" s="22">
        <f t="shared" si="11"/>
        <v>2540586.3400000003</v>
      </c>
      <c r="E47" s="22">
        <f t="shared" si="11"/>
        <v>1418091.1000000003</v>
      </c>
      <c r="F47" s="22">
        <f t="shared" si="11"/>
        <v>1806892.13</v>
      </c>
      <c r="G47" s="22">
        <f t="shared" si="11"/>
        <v>2622514.9</v>
      </c>
      <c r="H47" s="22">
        <f t="shared" si="11"/>
        <v>1331632.0200000003</v>
      </c>
      <c r="I47" s="22">
        <f>+I48+I56</f>
        <v>535036.1799999999</v>
      </c>
      <c r="J47" s="22">
        <f>+J48+J56</f>
        <v>796375.42</v>
      </c>
      <c r="K47" s="22">
        <f>SUM(B47:J47)</f>
        <v>14473672.17</v>
      </c>
    </row>
    <row r="48" spans="1:11" ht="17.25" customHeight="1">
      <c r="A48" s="16" t="s">
        <v>46</v>
      </c>
      <c r="B48" s="23">
        <f>SUM(B49:B55)</f>
        <v>1322214.15</v>
      </c>
      <c r="C48" s="23">
        <f aca="true" t="shared" si="12" ref="C48:H48">SUM(C49:C55)</f>
        <v>2060735.77</v>
      </c>
      <c r="D48" s="23">
        <f t="shared" si="12"/>
        <v>2515184.45</v>
      </c>
      <c r="E48" s="23">
        <f t="shared" si="12"/>
        <v>1397098.7400000002</v>
      </c>
      <c r="F48" s="23">
        <f t="shared" si="12"/>
        <v>1785319.5</v>
      </c>
      <c r="G48" s="23">
        <f t="shared" si="12"/>
        <v>2594700.67</v>
      </c>
      <c r="H48" s="23">
        <f t="shared" si="12"/>
        <v>1313423.5100000002</v>
      </c>
      <c r="I48" s="23">
        <f>SUM(I49:I55)</f>
        <v>535036.1799999999</v>
      </c>
      <c r="J48" s="23">
        <f>SUM(J49:J55)</f>
        <v>783200.11</v>
      </c>
      <c r="K48" s="23">
        <f aca="true" t="shared" si="13" ref="K48:K56">SUM(B48:J48)</f>
        <v>14306913.079999998</v>
      </c>
    </row>
    <row r="49" spans="1:11" ht="17.25" customHeight="1">
      <c r="A49" s="34" t="s">
        <v>47</v>
      </c>
      <c r="B49" s="23">
        <f aca="true" t="shared" si="14" ref="B49:H49">ROUND(B30*B7,2)</f>
        <v>1321008.36</v>
      </c>
      <c r="C49" s="23">
        <f t="shared" si="14"/>
        <v>2054615.9</v>
      </c>
      <c r="D49" s="23">
        <f t="shared" si="14"/>
        <v>2513815.38</v>
      </c>
      <c r="E49" s="23">
        <f t="shared" si="14"/>
        <v>1396270.75</v>
      </c>
      <c r="F49" s="23">
        <f t="shared" si="14"/>
        <v>1783722.8</v>
      </c>
      <c r="G49" s="23">
        <f t="shared" si="14"/>
        <v>2592795.71</v>
      </c>
      <c r="H49" s="23">
        <f t="shared" si="14"/>
        <v>1303618.04</v>
      </c>
      <c r="I49" s="23">
        <f>ROUND(I30*I7,2)</f>
        <v>534789.47</v>
      </c>
      <c r="J49" s="23">
        <f>ROUND(J30*J7,2)</f>
        <v>781965.11</v>
      </c>
      <c r="K49" s="23">
        <f t="shared" si="13"/>
        <v>14282601.519999998</v>
      </c>
    </row>
    <row r="50" spans="1:11" ht="17.25" customHeight="1">
      <c r="A50" s="34" t="s">
        <v>48</v>
      </c>
      <c r="B50" s="19">
        <v>0</v>
      </c>
      <c r="C50" s="23">
        <f>ROUND(C31*C7,2)</f>
        <v>4566.98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4566.98</v>
      </c>
    </row>
    <row r="51" spans="1:11" ht="17.25" customHeight="1">
      <c r="A51" s="67" t="s">
        <v>109</v>
      </c>
      <c r="B51" s="68">
        <f>ROUND(B32*B7,2)</f>
        <v>-2312.37</v>
      </c>
      <c r="C51" s="68">
        <f>ROUND(C32*C7,2)</f>
        <v>-3167.95</v>
      </c>
      <c r="D51" s="68">
        <f aca="true" t="shared" si="15" ref="D51:J51">ROUND(D32*D7,2)</f>
        <v>-3424.53</v>
      </c>
      <c r="E51" s="68">
        <f t="shared" si="15"/>
        <v>-1971.13</v>
      </c>
      <c r="F51" s="68">
        <f t="shared" si="15"/>
        <v>-2721.82</v>
      </c>
      <c r="G51" s="68">
        <f t="shared" si="15"/>
        <v>-4309.6</v>
      </c>
      <c r="H51" s="68">
        <f t="shared" si="15"/>
        <v>-2375.66</v>
      </c>
      <c r="I51" s="68">
        <f t="shared" si="15"/>
        <v>-819.01</v>
      </c>
      <c r="J51" s="68">
        <f t="shared" si="15"/>
        <v>-438.48</v>
      </c>
      <c r="K51" s="68">
        <f>SUM(B51:J51)</f>
        <v>-21540.55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8538.85</v>
      </c>
      <c r="I53" s="31">
        <f>+I35</f>
        <v>0</v>
      </c>
      <c r="J53" s="31">
        <f>+J35</f>
        <v>0</v>
      </c>
      <c r="K53" s="23">
        <f t="shared" si="13"/>
        <v>8538.85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3518.16</v>
      </c>
      <c r="C55" s="36">
        <v>4720.84</v>
      </c>
      <c r="D55" s="36">
        <v>4793.6</v>
      </c>
      <c r="E55" s="19">
        <v>2799.12</v>
      </c>
      <c r="F55" s="36">
        <v>4318.52</v>
      </c>
      <c r="G55" s="36">
        <v>6214.56</v>
      </c>
      <c r="H55" s="36">
        <v>3642.28</v>
      </c>
      <c r="I55" s="36">
        <v>1065.72</v>
      </c>
      <c r="J55" s="19">
        <v>1673.48</v>
      </c>
      <c r="K55" s="23">
        <f t="shared" si="13"/>
        <v>32746.280000000002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-242972.02</v>
      </c>
      <c r="C60" s="35">
        <f t="shared" si="16"/>
        <v>-266796.91</v>
      </c>
      <c r="D60" s="35">
        <f t="shared" si="16"/>
        <v>-97064.37</v>
      </c>
      <c r="E60" s="35">
        <f t="shared" si="16"/>
        <v>-267716.57</v>
      </c>
      <c r="F60" s="35">
        <f t="shared" si="16"/>
        <v>-272448.33</v>
      </c>
      <c r="G60" s="35">
        <f t="shared" si="16"/>
        <v>-34153.600000000035</v>
      </c>
      <c r="H60" s="35">
        <f t="shared" si="16"/>
        <v>9618.180000000022</v>
      </c>
      <c r="I60" s="35">
        <f t="shared" si="16"/>
        <v>-80224.37</v>
      </c>
      <c r="J60" s="35">
        <f t="shared" si="16"/>
        <v>-106953.56</v>
      </c>
      <c r="K60" s="35">
        <f>SUM(B60:J60)</f>
        <v>-1358711.5500000003</v>
      </c>
    </row>
    <row r="61" spans="1:11" ht="18.75" customHeight="1">
      <c r="A61" s="16" t="s">
        <v>78</v>
      </c>
      <c r="B61" s="35">
        <f aca="true" t="shared" si="17" ref="B61:J61">B62+B63+B64+B65+B66+B67</f>
        <v>-226286.8</v>
      </c>
      <c r="C61" s="35">
        <f t="shared" si="17"/>
        <v>-240633.56</v>
      </c>
      <c r="D61" s="35">
        <f t="shared" si="17"/>
        <v>-233438.45</v>
      </c>
      <c r="E61" s="35">
        <f t="shared" si="17"/>
        <v>-242382.12</v>
      </c>
      <c r="F61" s="35">
        <f t="shared" si="17"/>
        <v>-222486.21</v>
      </c>
      <c r="G61" s="35">
        <f t="shared" si="17"/>
        <v>-273938.81</v>
      </c>
      <c r="H61" s="35">
        <f t="shared" si="17"/>
        <v>-190679.34</v>
      </c>
      <c r="I61" s="35">
        <f t="shared" si="17"/>
        <v>-36827</v>
      </c>
      <c r="J61" s="35">
        <f t="shared" si="17"/>
        <v>-70199.5</v>
      </c>
      <c r="K61" s="35">
        <f aca="true" t="shared" si="18" ref="K61:K94">SUM(B61:J61)</f>
        <v>-1736871.7900000003</v>
      </c>
    </row>
    <row r="62" spans="1:11" ht="18.75" customHeight="1">
      <c r="A62" s="12" t="s">
        <v>79</v>
      </c>
      <c r="B62" s="35">
        <f>-ROUND(B9*$D$3,2)</f>
        <v>-156670.5</v>
      </c>
      <c r="C62" s="35">
        <f aca="true" t="shared" si="19" ref="C62:J62">-ROUND(C9*$D$3,2)</f>
        <v>-229302.5</v>
      </c>
      <c r="D62" s="35">
        <f t="shared" si="19"/>
        <v>-211739.5</v>
      </c>
      <c r="E62" s="35">
        <f t="shared" si="19"/>
        <v>-151497.5</v>
      </c>
      <c r="F62" s="35">
        <f t="shared" si="19"/>
        <v>-164195.5</v>
      </c>
      <c r="G62" s="35">
        <f t="shared" si="19"/>
        <v>-212821</v>
      </c>
      <c r="H62" s="35">
        <f t="shared" si="19"/>
        <v>-190470</v>
      </c>
      <c r="I62" s="35">
        <f t="shared" si="19"/>
        <v>-36827</v>
      </c>
      <c r="J62" s="35">
        <f t="shared" si="19"/>
        <v>-70199.5</v>
      </c>
      <c r="K62" s="35">
        <f t="shared" si="18"/>
        <v>-1423723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-493.5</v>
      </c>
      <c r="C64" s="35">
        <v>-273</v>
      </c>
      <c r="D64" s="35">
        <v>-217</v>
      </c>
      <c r="E64" s="35">
        <v>-738.5</v>
      </c>
      <c r="F64" s="35">
        <v>-476</v>
      </c>
      <c r="G64" s="35">
        <v>-308</v>
      </c>
      <c r="H64" s="19">
        <v>0</v>
      </c>
      <c r="I64" s="19">
        <v>0</v>
      </c>
      <c r="J64" s="19">
        <v>0</v>
      </c>
      <c r="K64" s="35">
        <f t="shared" si="18"/>
        <v>-2506</v>
      </c>
    </row>
    <row r="65" spans="1:11" ht="18.75" customHeight="1">
      <c r="A65" s="12" t="s">
        <v>110</v>
      </c>
      <c r="B65" s="35">
        <v>-3846.5</v>
      </c>
      <c r="C65" s="35">
        <v>-2597</v>
      </c>
      <c r="D65" s="35">
        <v>-1904</v>
      </c>
      <c r="E65" s="35">
        <v>-4063.5</v>
      </c>
      <c r="F65" s="35">
        <v>-1592.5</v>
      </c>
      <c r="G65" s="35">
        <v>-1225</v>
      </c>
      <c r="H65" s="35">
        <v>-73.5</v>
      </c>
      <c r="I65" s="19">
        <v>0</v>
      </c>
      <c r="J65" s="19">
        <v>0</v>
      </c>
      <c r="K65" s="35">
        <f t="shared" si="18"/>
        <v>-15302</v>
      </c>
    </row>
    <row r="66" spans="1:11" ht="18.75" customHeight="1">
      <c r="A66" s="12" t="s">
        <v>56</v>
      </c>
      <c r="B66" s="47">
        <v>-65276.3</v>
      </c>
      <c r="C66" s="47">
        <v>-8461.06</v>
      </c>
      <c r="D66" s="47">
        <v>-19532.95</v>
      </c>
      <c r="E66" s="47">
        <v>-86082.62</v>
      </c>
      <c r="F66" s="47">
        <v>-56222.21</v>
      </c>
      <c r="G66" s="47">
        <v>-59584.81</v>
      </c>
      <c r="H66" s="19">
        <v>-135.84</v>
      </c>
      <c r="I66" s="19">
        <v>0</v>
      </c>
      <c r="J66" s="19">
        <v>0</v>
      </c>
      <c r="K66" s="35">
        <f t="shared" si="18"/>
        <v>-295295.79</v>
      </c>
    </row>
    <row r="67" spans="1:11" ht="18.75" customHeight="1">
      <c r="A67" s="12" t="s">
        <v>57</v>
      </c>
      <c r="B67" s="19">
        <v>0</v>
      </c>
      <c r="C67" s="19">
        <v>0</v>
      </c>
      <c r="D67" s="47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-16685.22</v>
      </c>
      <c r="C68" s="35">
        <f t="shared" si="20"/>
        <v>-26163.350000000002</v>
      </c>
      <c r="D68" s="35">
        <f t="shared" si="20"/>
        <v>-37651.31</v>
      </c>
      <c r="E68" s="35">
        <f t="shared" si="20"/>
        <v>-25334.449999999997</v>
      </c>
      <c r="F68" s="35">
        <f t="shared" si="20"/>
        <v>-49962.12</v>
      </c>
      <c r="G68" s="35">
        <f t="shared" si="20"/>
        <v>-64352.71000000001</v>
      </c>
      <c r="H68" s="35">
        <f t="shared" si="20"/>
        <v>-33757.93</v>
      </c>
      <c r="I68" s="35">
        <f t="shared" si="20"/>
        <v>-43397.37</v>
      </c>
      <c r="J68" s="35">
        <f t="shared" si="20"/>
        <v>-36754.06</v>
      </c>
      <c r="K68" s="35">
        <f t="shared" si="18"/>
        <v>-334058.52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-2400</v>
      </c>
      <c r="C75" s="35">
        <v>-5114.33</v>
      </c>
      <c r="D75" s="35">
        <v>-17616.86</v>
      </c>
      <c r="E75" s="19">
        <v>0</v>
      </c>
      <c r="F75" s="35">
        <v>-31860.5</v>
      </c>
      <c r="G75" s="35">
        <v>-36337.72</v>
      </c>
      <c r="H75" s="35">
        <v>-20271.43</v>
      </c>
      <c r="I75" s="19">
        <v>0</v>
      </c>
      <c r="J75" s="35">
        <v>-12186.86</v>
      </c>
      <c r="K75" s="48">
        <f t="shared" si="18"/>
        <v>-125787.7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-817.48</v>
      </c>
      <c r="C91" s="35">
        <v>-1348.2</v>
      </c>
      <c r="D91" s="35">
        <v>-466.52</v>
      </c>
      <c r="E91" s="35">
        <v>-603.48</v>
      </c>
      <c r="F91" s="35">
        <v>89.88</v>
      </c>
      <c r="G91" s="35">
        <v>-856</v>
      </c>
      <c r="H91" s="35">
        <v>-196.88</v>
      </c>
      <c r="I91" s="35">
        <v>0</v>
      </c>
      <c r="J91" s="35">
        <v>-680.52</v>
      </c>
      <c r="K91" s="35">
        <f t="shared" si="18"/>
        <v>-4879.200000000001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-11770.16</v>
      </c>
      <c r="F92" s="19">
        <v>0</v>
      </c>
      <c r="G92" s="19">
        <v>0</v>
      </c>
      <c r="H92" s="19">
        <v>0</v>
      </c>
      <c r="I92" s="48">
        <v>-6741.46</v>
      </c>
      <c r="J92" s="48">
        <v>-14255.12</v>
      </c>
      <c r="K92" s="48">
        <f t="shared" si="18"/>
        <v>-32766.739999999998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35">
        <v>174025.39</v>
      </c>
      <c r="E94" s="19">
        <v>0</v>
      </c>
      <c r="F94" s="19">
        <v>0</v>
      </c>
      <c r="G94" s="48">
        <v>304137.92</v>
      </c>
      <c r="H94" s="48">
        <v>234055.45</v>
      </c>
      <c r="I94" s="19">
        <v>0</v>
      </c>
      <c r="J94" s="19">
        <v>0</v>
      </c>
      <c r="K94" s="48">
        <f t="shared" si="18"/>
        <v>712218.76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1096702.8399999999</v>
      </c>
      <c r="C97" s="24">
        <f t="shared" si="21"/>
        <v>1816072.3099999998</v>
      </c>
      <c r="D97" s="24">
        <f t="shared" si="21"/>
        <v>2443521.97</v>
      </c>
      <c r="E97" s="24">
        <f t="shared" si="21"/>
        <v>1150374.5300000003</v>
      </c>
      <c r="F97" s="24">
        <f t="shared" si="21"/>
        <v>1534443.7999999998</v>
      </c>
      <c r="G97" s="24">
        <f t="shared" si="21"/>
        <v>2588361.3</v>
      </c>
      <c r="H97" s="24">
        <f t="shared" si="21"/>
        <v>1341250.2000000002</v>
      </c>
      <c r="I97" s="24">
        <f>+I98+I99</f>
        <v>454811.80999999994</v>
      </c>
      <c r="J97" s="24">
        <f>+J98+J99</f>
        <v>689421.8600000001</v>
      </c>
      <c r="K97" s="48">
        <f>SUM(B97:J97)</f>
        <v>13114960.62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1079242.13</v>
      </c>
      <c r="C98" s="24">
        <f t="shared" si="22"/>
        <v>1793938.8599999999</v>
      </c>
      <c r="D98" s="24">
        <f t="shared" si="22"/>
        <v>2418120.08</v>
      </c>
      <c r="E98" s="24">
        <f t="shared" si="22"/>
        <v>1129382.1700000002</v>
      </c>
      <c r="F98" s="24">
        <f t="shared" si="22"/>
        <v>1512871.17</v>
      </c>
      <c r="G98" s="24">
        <f t="shared" si="22"/>
        <v>2560547.07</v>
      </c>
      <c r="H98" s="24">
        <f t="shared" si="22"/>
        <v>1323041.6900000002</v>
      </c>
      <c r="I98" s="24">
        <f t="shared" si="22"/>
        <v>454811.80999999994</v>
      </c>
      <c r="J98" s="24">
        <f t="shared" si="22"/>
        <v>676246.55</v>
      </c>
      <c r="K98" s="48">
        <f>SUM(B98:J98)</f>
        <v>12948201.530000001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13114960.619999997</v>
      </c>
      <c r="L105" s="54"/>
    </row>
    <row r="106" spans="1:11" ht="18.75" customHeight="1">
      <c r="A106" s="26" t="s">
        <v>74</v>
      </c>
      <c r="B106" s="27">
        <v>148433.87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148433.87</v>
      </c>
    </row>
    <row r="107" spans="1:11" ht="18.75" customHeight="1">
      <c r="A107" s="26" t="s">
        <v>75</v>
      </c>
      <c r="B107" s="27">
        <v>948268.97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948268.97</v>
      </c>
    </row>
    <row r="108" spans="1:11" ht="18.75" customHeight="1">
      <c r="A108" s="26" t="s">
        <v>76</v>
      </c>
      <c r="B108" s="40">
        <v>0</v>
      </c>
      <c r="C108" s="27">
        <f>+C97</f>
        <v>1816072.3099999998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1816072.3099999998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2443521.97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2443521.97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1150374.5300000003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1150374.5300000003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283944.4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283944.4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540170.56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540170.56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710328.84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710328.84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824899.57</v>
      </c>
      <c r="H114" s="40">
        <v>0</v>
      </c>
      <c r="I114" s="40">
        <v>0</v>
      </c>
      <c r="J114" s="40">
        <v>0</v>
      </c>
      <c r="K114" s="41">
        <f t="shared" si="24"/>
        <v>824899.57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59803.12</v>
      </c>
      <c r="H115" s="40">
        <v>0</v>
      </c>
      <c r="I115" s="40">
        <v>0</v>
      </c>
      <c r="J115" s="40">
        <v>0</v>
      </c>
      <c r="K115" s="41">
        <f t="shared" si="24"/>
        <v>59803.12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374435.84</v>
      </c>
      <c r="H116" s="40">
        <v>0</v>
      </c>
      <c r="I116" s="40">
        <v>0</v>
      </c>
      <c r="J116" s="40">
        <v>0</v>
      </c>
      <c r="K116" s="41">
        <f t="shared" si="24"/>
        <v>374435.84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483648.67</v>
      </c>
      <c r="H117" s="40">
        <v>0</v>
      </c>
      <c r="I117" s="40">
        <v>0</v>
      </c>
      <c r="J117" s="40">
        <v>0</v>
      </c>
      <c r="K117" s="41">
        <f t="shared" si="24"/>
        <v>483648.67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845574.1</v>
      </c>
      <c r="H118" s="40">
        <v>0</v>
      </c>
      <c r="I118" s="40">
        <v>0</v>
      </c>
      <c r="J118" s="40">
        <v>0</v>
      </c>
      <c r="K118" s="41">
        <f t="shared" si="24"/>
        <v>845574.1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400579.01</v>
      </c>
      <c r="I119" s="40">
        <v>0</v>
      </c>
      <c r="J119" s="40">
        <v>0</v>
      </c>
      <c r="K119" s="41">
        <f t="shared" si="24"/>
        <v>400579.01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940671.19</v>
      </c>
      <c r="I120" s="40">
        <v>0</v>
      </c>
      <c r="J120" s="40">
        <v>0</v>
      </c>
      <c r="K120" s="41">
        <f t="shared" si="24"/>
        <v>940671.19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454811.81</v>
      </c>
      <c r="J121" s="40">
        <v>0</v>
      </c>
      <c r="K121" s="41">
        <f t="shared" si="24"/>
        <v>454811.81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689421.86</v>
      </c>
      <c r="K122" s="44">
        <f t="shared" si="24"/>
        <v>689421.86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 t="s">
        <v>128</v>
      </c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2015-03-19T19:12:48Z</dcterms:modified>
  <cp:category/>
  <cp:version/>
  <cp:contentType/>
  <cp:contentStatus/>
</cp:coreProperties>
</file>