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<sst xmlns="http://schemas.openxmlformats.org/spreadsheetml/2006/main" count="126" uniqueCount="126">
  <si>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</si>
  <si>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</si>
  <si>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</si>
  <si>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</si>
  <si>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</si>
  <si>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</si>
  <si>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</si>
  <si>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</si>
  <si>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</si>
  <si>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</si>
  <si>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</si>
  <si>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</si>
  <si>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</si>
  <si>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</si>
  <si>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</si>
  <si>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</si>
  <si>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</si>
  <si>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</si>
  <si>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</si>
  <si>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</si>
  <si>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</si>
  <si>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</si>
  <si>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</si>
  <si>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</si>
  <si>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</si>
  <si>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</si>
  <si>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</si>
  <si>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</si>
  <si>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</si>
  <si>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</si>
  <si>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</si>
  <si>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</si>
  <si>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</si>
  <si>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</si>
  <si>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</si>
  <si>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</si>
  <si>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</si>
  <si>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</si>
  <si>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</si>
  <si>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</si>
  <si>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</si>
  <si>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</si>
  <si>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</si>
  <si>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</si>
  <si>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</si>
  <si>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</si>
  <si>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</si>
  <si>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</si>
  <si>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</si>
  <si>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</si>
  <si>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</si>
  <si>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</si>
  <si>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</si>
  <si>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</si>
  <si>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</si>
  <si>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</si>
  <si>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</si>
  <si>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</si>
  <si>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</si>
  <si>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</si>
  <si>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</si>
  <si>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</si>
  <si>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</si>
  <si>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</si>
  <si>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</si>
  <si>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</si>
  <si>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</si>
  <si>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</si>
  <si>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</si>
  <si>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</si>
  <si>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</si>
  <si>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</si>
  <si>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</si>
  <si>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</si>
  <si>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</si>
  <si>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</si>
  <si>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</si>
  <si>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</si>
  <si>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</si>
  <si>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</si>
  <si>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</si>
  <si>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</si>
  <si>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</si>
  <si>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</si>
  <si>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</si>
  <si>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</si>
  <si>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</si>
  <si>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</si>
  <si>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</si>
  <si>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</si>
  <si>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</si>
  <si>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</si>
  <si>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</si>
  <si>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</si>
  <si>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</si>
  <si>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</si>
  <si>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</si>
  <si>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</si>
  <si>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</si>
  <si>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</si>
  <si>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</si>
  <si>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</si>
  <si>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</si>
  <si>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</si>
  <si>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</si>
  <si>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</si>
  <si>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</si>
  <si>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</si>
  <si>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</si>
  <si>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</si>
  <si>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</si>
  <si>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</si>
  <si>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</si>
  <si>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</si>
  <si>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</si>
  <si>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</si>
  <si>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</si>
  <si>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</si>
  <si>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</si>
  <si>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</si>
  <si>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</si>
  <si>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</si>
  <si>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</si>
  <si>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</si>
  <si>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</si>
  <si>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11/03/15 - VENCIMENTO 18/03/15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</si>
</sst>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614574</v>
      </c>
      <c r="C7" s="9">
        <f t="shared" si="0"/>
        <v>813426</v>
      </c>
      <c r="D7" s="9">
        <f t="shared" si="0"/>
        <v>854952</v>
      </c>
      <c r="E7" s="9">
        <f t="shared" si="0"/>
        <v>567977</v>
      </c>
      <c r="F7" s="9">
        <f t="shared" si="0"/>
        <v>770335</v>
      </c>
      <c r="G7" s="9">
        <f t="shared" si="0"/>
        <v>1271198</v>
      </c>
      <c r="H7" s="9">
        <f t="shared" si="0"/>
        <v>588753</v>
      </c>
      <c r="I7" s="9">
        <f t="shared" si="0"/>
        <v>130421</v>
      </c>
      <c r="J7" s="9">
        <f t="shared" si="0"/>
        <v>319807</v>
      </c>
      <c r="K7" s="9">
        <f t="shared" si="0"/>
        <v>5931443</v>
      </c>
      <c r="L7" s="52"/>
    </row>
    <row r="8" spans="1:11" ht="17.25" customHeight="1">
      <c r="A8" s="10" t="s">
        <v>103</v>
      </c>
      <c r="B8" s="11">
        <f>B9+B12+B16</f>
        <v>365638</v>
      </c>
      <c r="C8" s="11">
        <f aca="true" t="shared" si="1" ref="C8:J8">C9+C12+C16</f>
        <v>500001</v>
      </c>
      <c r="D8" s="11">
        <f t="shared" si="1"/>
        <v>493093</v>
      </c>
      <c r="E8" s="11">
        <f t="shared" si="1"/>
        <v>343079</v>
      </c>
      <c r="F8" s="11">
        <f t="shared" si="1"/>
        <v>437675</v>
      </c>
      <c r="G8" s="11">
        <f t="shared" si="1"/>
        <v>704248</v>
      </c>
      <c r="H8" s="11">
        <f t="shared" si="1"/>
        <v>368898</v>
      </c>
      <c r="I8" s="11">
        <f t="shared" si="1"/>
        <v>71696</v>
      </c>
      <c r="J8" s="11">
        <f t="shared" si="1"/>
        <v>182414</v>
      </c>
      <c r="K8" s="11">
        <f>SUM(B8:J8)</f>
        <v>3466742</v>
      </c>
    </row>
    <row r="9" spans="1:11" ht="17.25" customHeight="1">
      <c r="A9" s="15" t="s">
        <v>17</v>
      </c>
      <c r="B9" s="13">
        <f>+B10+B11</f>
        <v>49633</v>
      </c>
      <c r="C9" s="13">
        <f aca="true" t="shared" si="2" ref="C9:J9">+C10+C11</f>
        <v>70222</v>
      </c>
      <c r="D9" s="13">
        <f t="shared" si="2"/>
        <v>62700</v>
      </c>
      <c r="E9" s="13">
        <f t="shared" si="2"/>
        <v>45933</v>
      </c>
      <c r="F9" s="13">
        <f t="shared" si="2"/>
        <v>51978</v>
      </c>
      <c r="G9" s="13">
        <f t="shared" si="2"/>
        <v>67016</v>
      </c>
      <c r="H9" s="13">
        <f t="shared" si="2"/>
        <v>62693</v>
      </c>
      <c r="I9" s="13">
        <f t="shared" si="2"/>
        <v>11377</v>
      </c>
      <c r="J9" s="13">
        <f t="shared" si="2"/>
        <v>20814</v>
      </c>
      <c r="K9" s="11">
        <f>SUM(B9:J9)</f>
        <v>442366</v>
      </c>
    </row>
    <row r="10" spans="1:11" ht="17.25" customHeight="1">
      <c r="A10" s="29" t="s">
        <v>18</v>
      </c>
      <c r="B10" s="13">
        <v>49633</v>
      </c>
      <c r="C10" s="13">
        <v>70222</v>
      </c>
      <c r="D10" s="13">
        <v>62700</v>
      </c>
      <c r="E10" s="13">
        <v>45933</v>
      </c>
      <c r="F10" s="13">
        <v>51978</v>
      </c>
      <c r="G10" s="13">
        <v>67016</v>
      </c>
      <c r="H10" s="13">
        <v>62693</v>
      </c>
      <c r="I10" s="13">
        <v>11377</v>
      </c>
      <c r="J10" s="13">
        <v>20814</v>
      </c>
      <c r="K10" s="11">
        <f>SUM(B10:J10)</f>
        <v>442366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287924</v>
      </c>
      <c r="C12" s="17">
        <f t="shared" si="3"/>
        <v>391198</v>
      </c>
      <c r="D12" s="17">
        <f t="shared" si="3"/>
        <v>393887</v>
      </c>
      <c r="E12" s="17">
        <f t="shared" si="3"/>
        <v>273064</v>
      </c>
      <c r="F12" s="17">
        <f t="shared" si="3"/>
        <v>353949</v>
      </c>
      <c r="G12" s="17">
        <f t="shared" si="3"/>
        <v>588196</v>
      </c>
      <c r="H12" s="17">
        <f t="shared" si="3"/>
        <v>282015</v>
      </c>
      <c r="I12" s="17">
        <f t="shared" si="3"/>
        <v>54254</v>
      </c>
      <c r="J12" s="17">
        <f t="shared" si="3"/>
        <v>147851</v>
      </c>
      <c r="K12" s="11">
        <f aca="true" t="shared" si="4" ref="K12:K27">SUM(B12:J12)</f>
        <v>2772338</v>
      </c>
    </row>
    <row r="13" spans="1:13" ht="17.25" customHeight="1">
      <c r="A13" s="14" t="s">
        <v>20</v>
      </c>
      <c r="B13" s="13">
        <v>136874</v>
      </c>
      <c r="C13" s="13">
        <v>197179</v>
      </c>
      <c r="D13" s="13">
        <v>201367</v>
      </c>
      <c r="E13" s="13">
        <v>137663</v>
      </c>
      <c r="F13" s="13">
        <v>178351</v>
      </c>
      <c r="G13" s="13">
        <v>281288</v>
      </c>
      <c r="H13" s="13">
        <v>131885</v>
      </c>
      <c r="I13" s="13">
        <v>29172</v>
      </c>
      <c r="J13" s="13">
        <v>76069</v>
      </c>
      <c r="K13" s="11">
        <f t="shared" si="4"/>
        <v>1369848</v>
      </c>
      <c r="L13" s="52"/>
      <c r="M13" s="53"/>
    </row>
    <row r="14" spans="1:12" ht="17.25" customHeight="1">
      <c r="A14" s="14" t="s">
        <v>21</v>
      </c>
      <c r="B14" s="13">
        <v>131641</v>
      </c>
      <c r="C14" s="13">
        <v>164882</v>
      </c>
      <c r="D14" s="13">
        <v>163866</v>
      </c>
      <c r="E14" s="13">
        <v>117257</v>
      </c>
      <c r="F14" s="13">
        <v>154213</v>
      </c>
      <c r="G14" s="13">
        <v>276474</v>
      </c>
      <c r="H14" s="13">
        <v>127990</v>
      </c>
      <c r="I14" s="13">
        <v>20335</v>
      </c>
      <c r="J14" s="13">
        <v>61967</v>
      </c>
      <c r="K14" s="11">
        <f t="shared" si="4"/>
        <v>1218625</v>
      </c>
      <c r="L14" s="52"/>
    </row>
    <row r="15" spans="1:11" ht="17.25" customHeight="1">
      <c r="A15" s="14" t="s">
        <v>22</v>
      </c>
      <c r="B15" s="13">
        <v>19409</v>
      </c>
      <c r="C15" s="13">
        <v>29137</v>
      </c>
      <c r="D15" s="13">
        <v>28654</v>
      </c>
      <c r="E15" s="13">
        <v>18144</v>
      </c>
      <c r="F15" s="13">
        <v>21385</v>
      </c>
      <c r="G15" s="13">
        <v>30434</v>
      </c>
      <c r="H15" s="13">
        <v>22140</v>
      </c>
      <c r="I15" s="13">
        <v>4747</v>
      </c>
      <c r="J15" s="13">
        <v>9815</v>
      </c>
      <c r="K15" s="11">
        <f t="shared" si="4"/>
        <v>183865</v>
      </c>
    </row>
    <row r="16" spans="1:11" ht="17.25" customHeight="1">
      <c r="A16" s="15" t="s">
        <v>99</v>
      </c>
      <c r="B16" s="13">
        <f>B17+B18+B19</f>
        <v>28081</v>
      </c>
      <c r="C16" s="13">
        <f aca="true" t="shared" si="5" ref="C16:J16">C17+C18+C19</f>
        <v>38581</v>
      </c>
      <c r="D16" s="13">
        <f t="shared" si="5"/>
        <v>36506</v>
      </c>
      <c r="E16" s="13">
        <f t="shared" si="5"/>
        <v>24082</v>
      </c>
      <c r="F16" s="13">
        <f t="shared" si="5"/>
        <v>31748</v>
      </c>
      <c r="G16" s="13">
        <f t="shared" si="5"/>
        <v>49036</v>
      </c>
      <c r="H16" s="13">
        <f t="shared" si="5"/>
        <v>24190</v>
      </c>
      <c r="I16" s="13">
        <f t="shared" si="5"/>
        <v>6065</v>
      </c>
      <c r="J16" s="13">
        <f t="shared" si="5"/>
        <v>13749</v>
      </c>
      <c r="K16" s="11">
        <f t="shared" si="4"/>
        <v>252038</v>
      </c>
    </row>
    <row r="17" spans="1:11" ht="17.25" customHeight="1">
      <c r="A17" s="14" t="s">
        <v>100</v>
      </c>
      <c r="B17" s="13">
        <v>9106</v>
      </c>
      <c r="C17" s="13">
        <v>12788</v>
      </c>
      <c r="D17" s="13">
        <v>11546</v>
      </c>
      <c r="E17" s="13">
        <v>8683</v>
      </c>
      <c r="F17" s="13">
        <v>11523</v>
      </c>
      <c r="G17" s="13">
        <v>19937</v>
      </c>
      <c r="H17" s="13">
        <v>9894</v>
      </c>
      <c r="I17" s="13">
        <v>2018</v>
      </c>
      <c r="J17" s="13">
        <v>4357</v>
      </c>
      <c r="K17" s="11">
        <f t="shared" si="4"/>
        <v>89852</v>
      </c>
    </row>
    <row r="18" spans="1:11" ht="17.25" customHeight="1">
      <c r="A18" s="14" t="s">
        <v>101</v>
      </c>
      <c r="B18" s="13">
        <v>1397</v>
      </c>
      <c r="C18" s="13">
        <v>1459</v>
      </c>
      <c r="D18" s="13">
        <v>1566</v>
      </c>
      <c r="E18" s="13">
        <v>1383</v>
      </c>
      <c r="F18" s="13">
        <v>1552</v>
      </c>
      <c r="G18" s="13">
        <v>2663</v>
      </c>
      <c r="H18" s="13">
        <v>1114</v>
      </c>
      <c r="I18" s="13">
        <v>302</v>
      </c>
      <c r="J18" s="13">
        <v>501</v>
      </c>
      <c r="K18" s="11">
        <f t="shared" si="4"/>
        <v>11937</v>
      </c>
    </row>
    <row r="19" spans="1:11" ht="17.25" customHeight="1">
      <c r="A19" s="14" t="s">
        <v>102</v>
      </c>
      <c r="B19" s="13">
        <v>17578</v>
      </c>
      <c r="C19" s="13">
        <v>24334</v>
      </c>
      <c r="D19" s="13">
        <v>23394</v>
      </c>
      <c r="E19" s="13">
        <v>14016</v>
      </c>
      <c r="F19" s="13">
        <v>18673</v>
      </c>
      <c r="G19" s="13">
        <v>26436</v>
      </c>
      <c r="H19" s="13">
        <v>13182</v>
      </c>
      <c r="I19" s="13">
        <v>3745</v>
      </c>
      <c r="J19" s="13">
        <v>8891</v>
      </c>
      <c r="K19" s="11">
        <f t="shared" si="4"/>
        <v>150249</v>
      </c>
    </row>
    <row r="20" spans="1:11" ht="17.25" customHeight="1">
      <c r="A20" s="16" t="s">
        <v>23</v>
      </c>
      <c r="B20" s="11">
        <f>+B21+B22+B23</f>
        <v>196462</v>
      </c>
      <c r="C20" s="11">
        <f aca="true" t="shared" si="6" ref="C20:J20">+C21+C22+C23</f>
        <v>230432</v>
      </c>
      <c r="D20" s="11">
        <f t="shared" si="6"/>
        <v>263790</v>
      </c>
      <c r="E20" s="11">
        <f t="shared" si="6"/>
        <v>165908</v>
      </c>
      <c r="F20" s="11">
        <f t="shared" si="6"/>
        <v>260862</v>
      </c>
      <c r="G20" s="11">
        <f t="shared" si="6"/>
        <v>480132</v>
      </c>
      <c r="H20" s="11">
        <f t="shared" si="6"/>
        <v>169287</v>
      </c>
      <c r="I20" s="11">
        <f t="shared" si="6"/>
        <v>40836</v>
      </c>
      <c r="J20" s="11">
        <f t="shared" si="6"/>
        <v>95400</v>
      </c>
      <c r="K20" s="11">
        <f t="shared" si="4"/>
        <v>1903109</v>
      </c>
    </row>
    <row r="21" spans="1:12" ht="17.25" customHeight="1">
      <c r="A21" s="12" t="s">
        <v>24</v>
      </c>
      <c r="B21" s="13">
        <v>105537</v>
      </c>
      <c r="C21" s="13">
        <v>135175</v>
      </c>
      <c r="D21" s="13">
        <v>152765</v>
      </c>
      <c r="E21" s="13">
        <v>95878</v>
      </c>
      <c r="F21" s="13">
        <v>148765</v>
      </c>
      <c r="G21" s="13">
        <v>255346</v>
      </c>
      <c r="H21" s="13">
        <v>96077</v>
      </c>
      <c r="I21" s="13">
        <v>24812</v>
      </c>
      <c r="J21" s="13">
        <v>54614</v>
      </c>
      <c r="K21" s="11">
        <f t="shared" si="4"/>
        <v>1068969</v>
      </c>
      <c r="L21" s="52"/>
    </row>
    <row r="22" spans="1:12" ht="17.25" customHeight="1">
      <c r="A22" s="12" t="s">
        <v>25</v>
      </c>
      <c r="B22" s="13">
        <v>81072</v>
      </c>
      <c r="C22" s="13">
        <v>83062</v>
      </c>
      <c r="D22" s="13">
        <v>96607</v>
      </c>
      <c r="E22" s="13">
        <v>62609</v>
      </c>
      <c r="F22" s="13">
        <v>100975</v>
      </c>
      <c r="G22" s="13">
        <v>206504</v>
      </c>
      <c r="H22" s="13">
        <v>64419</v>
      </c>
      <c r="I22" s="13">
        <v>13577</v>
      </c>
      <c r="J22" s="13">
        <v>35830</v>
      </c>
      <c r="K22" s="11">
        <f t="shared" si="4"/>
        <v>744655</v>
      </c>
      <c r="L22" s="52"/>
    </row>
    <row r="23" spans="1:11" ht="17.25" customHeight="1">
      <c r="A23" s="12" t="s">
        <v>26</v>
      </c>
      <c r="B23" s="13">
        <v>9853</v>
      </c>
      <c r="C23" s="13">
        <v>12195</v>
      </c>
      <c r="D23" s="13">
        <v>14418</v>
      </c>
      <c r="E23" s="13">
        <v>7421</v>
      </c>
      <c r="F23" s="13">
        <v>11122</v>
      </c>
      <c r="G23" s="13">
        <v>18282</v>
      </c>
      <c r="H23" s="13">
        <v>8791</v>
      </c>
      <c r="I23" s="13">
        <v>2447</v>
      </c>
      <c r="J23" s="13">
        <v>4956</v>
      </c>
      <c r="K23" s="11">
        <f t="shared" si="4"/>
        <v>89485</v>
      </c>
    </row>
    <row r="24" spans="1:11" ht="17.25" customHeight="1">
      <c r="A24" s="16" t="s">
        <v>27</v>
      </c>
      <c r="B24" s="13">
        <v>52474</v>
      </c>
      <c r="C24" s="13">
        <v>82993</v>
      </c>
      <c r="D24" s="13">
        <v>98069</v>
      </c>
      <c r="E24" s="13">
        <v>58990</v>
      </c>
      <c r="F24" s="13">
        <v>71798</v>
      </c>
      <c r="G24" s="13">
        <v>86818</v>
      </c>
      <c r="H24" s="13">
        <v>42190</v>
      </c>
      <c r="I24" s="13">
        <v>17889</v>
      </c>
      <c r="J24" s="13">
        <v>41993</v>
      </c>
      <c r="K24" s="11">
        <f t="shared" si="4"/>
        <v>553214</v>
      </c>
    </row>
    <row r="25" spans="1:12" ht="17.25" customHeight="1">
      <c r="A25" s="12" t="s">
        <v>28</v>
      </c>
      <c r="B25" s="13">
        <v>33583</v>
      </c>
      <c r="C25" s="13">
        <v>53116</v>
      </c>
      <c r="D25" s="13">
        <v>62764</v>
      </c>
      <c r="E25" s="13">
        <v>37754</v>
      </c>
      <c r="F25" s="13">
        <v>45951</v>
      </c>
      <c r="G25" s="13">
        <v>55564</v>
      </c>
      <c r="H25" s="13">
        <v>27002</v>
      </c>
      <c r="I25" s="13">
        <v>11449</v>
      </c>
      <c r="J25" s="13">
        <v>26876</v>
      </c>
      <c r="K25" s="11">
        <f t="shared" si="4"/>
        <v>354059</v>
      </c>
      <c r="L25" s="52"/>
    </row>
    <row r="26" spans="1:12" ht="17.25" customHeight="1">
      <c r="A26" s="12" t="s">
        <v>29</v>
      </c>
      <c r="B26" s="13">
        <v>18891</v>
      </c>
      <c r="C26" s="13">
        <v>29877</v>
      </c>
      <c r="D26" s="13">
        <v>35305</v>
      </c>
      <c r="E26" s="13">
        <v>21236</v>
      </c>
      <c r="F26" s="13">
        <v>25847</v>
      </c>
      <c r="G26" s="13">
        <v>31254</v>
      </c>
      <c r="H26" s="13">
        <v>15188</v>
      </c>
      <c r="I26" s="13">
        <v>6440</v>
      </c>
      <c r="J26" s="13">
        <v>15117</v>
      </c>
      <c r="K26" s="11">
        <f t="shared" si="4"/>
        <v>199155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8378</v>
      </c>
      <c r="I27" s="11">
        <v>0</v>
      </c>
      <c r="J27" s="11">
        <v>0</v>
      </c>
      <c r="K27" s="11">
        <f t="shared" si="4"/>
        <v>8378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2.40952632</v>
      </c>
      <c r="C29" s="60">
        <f aca="true" t="shared" si="7" ref="C29:J29">SUM(C30:C33)</f>
        <v>2.7488743199999996</v>
      </c>
      <c r="D29" s="60">
        <f t="shared" si="7"/>
        <v>3.09531153</v>
      </c>
      <c r="E29" s="60">
        <f t="shared" si="7"/>
        <v>2.6322787400000003</v>
      </c>
      <c r="F29" s="60">
        <f t="shared" si="7"/>
        <v>2.5551532200000002</v>
      </c>
      <c r="G29" s="60">
        <f t="shared" si="7"/>
        <v>2.19774348</v>
      </c>
      <c r="H29" s="60">
        <f t="shared" si="7"/>
        <v>2.5196</v>
      </c>
      <c r="I29" s="60">
        <f t="shared" si="7"/>
        <v>4.473838</v>
      </c>
      <c r="J29" s="60">
        <f t="shared" si="7"/>
        <v>2.65521029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-0.00417368</v>
      </c>
      <c r="C32" s="62">
        <v>-0.00423168</v>
      </c>
      <c r="D32" s="62">
        <v>-0.00418847</v>
      </c>
      <c r="E32" s="62">
        <v>-0.00372126</v>
      </c>
      <c r="F32" s="62">
        <v>-0.00384678</v>
      </c>
      <c r="G32" s="62">
        <v>-0.00365652</v>
      </c>
      <c r="H32" s="62">
        <v>-0.0046</v>
      </c>
      <c r="I32" s="62">
        <v>-0.006862</v>
      </c>
      <c r="J32" s="62">
        <v>-0.00148971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6638.13</v>
      </c>
      <c r="I35" s="19">
        <v>0</v>
      </c>
      <c r="J35" s="19">
        <v>0</v>
      </c>
      <c r="K35" s="23">
        <f>SUM(B35:J35)</f>
        <v>6638.13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3475.36</v>
      </c>
      <c r="C39" s="23">
        <f aca="true" t="shared" si="8" ref="C39:J39">+C43</f>
        <v>4716.56</v>
      </c>
      <c r="D39" s="23">
        <f t="shared" si="8"/>
        <v>4755.08</v>
      </c>
      <c r="E39" s="19">
        <f t="shared" si="8"/>
        <v>2799.12</v>
      </c>
      <c r="F39" s="23">
        <f t="shared" si="8"/>
        <v>4254.32</v>
      </c>
      <c r="G39" s="23">
        <f t="shared" si="8"/>
        <v>6210.28</v>
      </c>
      <c r="H39" s="23">
        <f t="shared" si="8"/>
        <v>3642.28</v>
      </c>
      <c r="I39" s="23">
        <f t="shared" si="8"/>
        <v>1065.72</v>
      </c>
      <c r="J39" s="23">
        <f t="shared" si="8"/>
        <v>1673.48</v>
      </c>
      <c r="K39" s="23">
        <f aca="true" t="shared" si="9" ref="K39:K44">SUM(B39:J39)</f>
        <v>32592.199999999997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3475.36</v>
      </c>
      <c r="C43" s="65">
        <f>ROUND(C44*C45,2)</f>
        <v>4716.56</v>
      </c>
      <c r="D43" s="65">
        <f aca="true" t="shared" si="10" ref="D43:J43">ROUND(D44*D45,2)</f>
        <v>4755.08</v>
      </c>
      <c r="E43" s="65">
        <f t="shared" si="10"/>
        <v>2799.12</v>
      </c>
      <c r="F43" s="65">
        <f t="shared" si="10"/>
        <v>4254.32</v>
      </c>
      <c r="G43" s="65">
        <f t="shared" si="10"/>
        <v>6210.28</v>
      </c>
      <c r="H43" s="65">
        <f t="shared" si="10"/>
        <v>3642.28</v>
      </c>
      <c r="I43" s="65">
        <f t="shared" si="10"/>
        <v>1065.72</v>
      </c>
      <c r="J43" s="65">
        <f t="shared" si="10"/>
        <v>1673.48</v>
      </c>
      <c r="K43" s="65">
        <f t="shared" si="9"/>
        <v>32592.199999999997</v>
      </c>
    </row>
    <row r="44" spans="1:11" ht="17.25" customHeight="1">
      <c r="A44" s="66" t="s">
        <v>43</v>
      </c>
      <c r="B44" s="67">
        <v>812</v>
      </c>
      <c r="C44" s="67">
        <v>1102</v>
      </c>
      <c r="D44" s="67">
        <v>1111</v>
      </c>
      <c r="E44" s="67">
        <v>654</v>
      </c>
      <c r="F44" s="67">
        <v>994</v>
      </c>
      <c r="G44" s="67">
        <v>1451</v>
      </c>
      <c r="H44" s="67">
        <v>851</v>
      </c>
      <c r="I44" s="67">
        <v>249</v>
      </c>
      <c r="J44" s="67">
        <v>391</v>
      </c>
      <c r="K44" s="67">
        <f t="shared" si="9"/>
        <v>7615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1501768.29</v>
      </c>
      <c r="C47" s="22">
        <f aca="true" t="shared" si="11" ref="C47:H47">+C48+C56</f>
        <v>2262855.85</v>
      </c>
      <c r="D47" s="22">
        <f t="shared" si="11"/>
        <v>2676499.7500000005</v>
      </c>
      <c r="E47" s="22">
        <f t="shared" si="11"/>
        <v>1518865.2600000002</v>
      </c>
      <c r="F47" s="22">
        <f t="shared" si="11"/>
        <v>1994150.91</v>
      </c>
      <c r="G47" s="22">
        <f t="shared" si="11"/>
        <v>2827791.6299999994</v>
      </c>
      <c r="H47" s="22">
        <f t="shared" si="11"/>
        <v>1511910.98</v>
      </c>
      <c r="I47" s="22">
        <f>+I48+I56</f>
        <v>584548.14</v>
      </c>
      <c r="J47" s="22">
        <f>+J48+J56</f>
        <v>864003.63</v>
      </c>
      <c r="K47" s="22">
        <f>SUM(B47:J47)</f>
        <v>15742394.440000001</v>
      </c>
    </row>
    <row r="48" spans="1:11" ht="17.25" customHeight="1">
      <c r="A48" s="16" t="s">
        <v>46</v>
      </c>
      <c r="B48" s="23">
        <f>SUM(B49:B55)</f>
        <v>1484307.58</v>
      </c>
      <c r="C48" s="23">
        <f aca="true" t="shared" si="12" ref="C48:H48">SUM(C49:C55)</f>
        <v>2240722.4</v>
      </c>
      <c r="D48" s="23">
        <f t="shared" si="12"/>
        <v>2651097.8600000003</v>
      </c>
      <c r="E48" s="23">
        <f t="shared" si="12"/>
        <v>1497872.9000000001</v>
      </c>
      <c r="F48" s="23">
        <f t="shared" si="12"/>
        <v>1972578.28</v>
      </c>
      <c r="G48" s="23">
        <f t="shared" si="12"/>
        <v>2799977.3999999994</v>
      </c>
      <c r="H48" s="23">
        <f t="shared" si="12"/>
        <v>1493702.47</v>
      </c>
      <c r="I48" s="23">
        <f>SUM(I49:I55)</f>
        <v>584548.14</v>
      </c>
      <c r="J48" s="23">
        <f>SUM(J49:J55)</f>
        <v>850828.32</v>
      </c>
      <c r="K48" s="23">
        <f aca="true" t="shared" si="13" ref="K48:K56">SUM(B48:J48)</f>
        <v>15575635.35</v>
      </c>
    </row>
    <row r="49" spans="1:11" ht="17.25" customHeight="1">
      <c r="A49" s="34" t="s">
        <v>47</v>
      </c>
      <c r="B49" s="23">
        <f aca="true" t="shared" si="14" ref="B49:H49">ROUND(B30*B7,2)</f>
        <v>1483397.26</v>
      </c>
      <c r="C49" s="23">
        <f t="shared" si="14"/>
        <v>2234481.22</v>
      </c>
      <c r="D49" s="23">
        <f t="shared" si="14"/>
        <v>2649923.72</v>
      </c>
      <c r="E49" s="23">
        <f t="shared" si="14"/>
        <v>1497187.37</v>
      </c>
      <c r="F49" s="23">
        <f t="shared" si="14"/>
        <v>1971287.27</v>
      </c>
      <c r="G49" s="23">
        <f t="shared" si="14"/>
        <v>2798415.28</v>
      </c>
      <c r="H49" s="23">
        <f t="shared" si="14"/>
        <v>1486130.32</v>
      </c>
      <c r="I49" s="23">
        <f>ROUND(I30*I7,2)</f>
        <v>584377.37</v>
      </c>
      <c r="J49" s="23">
        <f>ROUND(J30*J7,2)</f>
        <v>849631.26</v>
      </c>
      <c r="K49" s="23">
        <f t="shared" si="13"/>
        <v>15554831.07</v>
      </c>
    </row>
    <row r="50" spans="1:11" ht="17.25" customHeight="1">
      <c r="A50" s="34" t="s">
        <v>48</v>
      </c>
      <c r="B50" s="19">
        <v>0</v>
      </c>
      <c r="C50" s="23">
        <f>ROUND(C31*C7,2)</f>
        <v>4966.78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4966.78</v>
      </c>
    </row>
    <row r="51" spans="1:11" ht="17.25" customHeight="1">
      <c r="A51" s="68" t="s">
        <v>110</v>
      </c>
      <c r="B51" s="69">
        <f>ROUND(B32*B7,2)</f>
        <v>-2565.04</v>
      </c>
      <c r="C51" s="69">
        <f>ROUND(C32*C7,2)</f>
        <v>-3442.16</v>
      </c>
      <c r="D51" s="69">
        <f aca="true" t="shared" si="15" ref="D51:J51">ROUND(D32*D7,2)</f>
        <v>-3580.94</v>
      </c>
      <c r="E51" s="69">
        <f t="shared" si="15"/>
        <v>-2113.59</v>
      </c>
      <c r="F51" s="69">
        <f t="shared" si="15"/>
        <v>-2963.31</v>
      </c>
      <c r="G51" s="69">
        <f t="shared" si="15"/>
        <v>-4648.16</v>
      </c>
      <c r="H51" s="69">
        <f t="shared" si="15"/>
        <v>-2708.26</v>
      </c>
      <c r="I51" s="69">
        <f t="shared" si="15"/>
        <v>-894.95</v>
      </c>
      <c r="J51" s="69">
        <f t="shared" si="15"/>
        <v>-476.42</v>
      </c>
      <c r="K51" s="69">
        <f>SUM(B51:J51)</f>
        <v>-23392.829999999998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6638.13</v>
      </c>
      <c r="I53" s="31">
        <f>+I35</f>
        <v>0</v>
      </c>
      <c r="J53" s="31">
        <f>+J35</f>
        <v>0</v>
      </c>
      <c r="K53" s="23">
        <f t="shared" si="13"/>
        <v>6638.13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3475.36</v>
      </c>
      <c r="C55" s="36">
        <v>4716.56</v>
      </c>
      <c r="D55" s="36">
        <v>4755.08</v>
      </c>
      <c r="E55" s="19">
        <v>2799.12</v>
      </c>
      <c r="F55" s="36">
        <v>4254.32</v>
      </c>
      <c r="G55" s="36">
        <v>6210.28</v>
      </c>
      <c r="H55" s="36">
        <v>3642.28</v>
      </c>
      <c r="I55" s="36">
        <v>1065.72</v>
      </c>
      <c r="J55" s="19">
        <v>1673.48</v>
      </c>
      <c r="K55" s="23">
        <f t="shared" si="13"/>
        <v>32592.199999999997</v>
      </c>
    </row>
    <row r="56" spans="1:11" ht="17.25" customHeight="1">
      <c r="A56" s="16" t="s">
        <v>53</v>
      </c>
      <c r="B56" s="36">
        <v>17460.71</v>
      </c>
      <c r="C56" s="36">
        <v>22133.45</v>
      </c>
      <c r="D56" s="36">
        <v>25401.89</v>
      </c>
      <c r="E56" s="36">
        <v>20992.36</v>
      </c>
      <c r="F56" s="36">
        <v>21572.63</v>
      </c>
      <c r="G56" s="36">
        <v>27814.23</v>
      </c>
      <c r="H56" s="36">
        <v>18208.51</v>
      </c>
      <c r="I56" s="19">
        <v>0</v>
      </c>
      <c r="J56" s="36">
        <v>13175.31</v>
      </c>
      <c r="K56" s="36">
        <f t="shared" si="13"/>
        <v>166759.09000000003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-240621.24000000002</v>
      </c>
      <c r="C60" s="35">
        <f t="shared" si="16"/>
        <v>-279455.30000000005</v>
      </c>
      <c r="D60" s="35">
        <f t="shared" si="16"/>
        <v>-265294.11</v>
      </c>
      <c r="E60" s="35">
        <f t="shared" si="16"/>
        <v>-291705.33</v>
      </c>
      <c r="F60" s="35">
        <f t="shared" si="16"/>
        <v>-270119.88</v>
      </c>
      <c r="G60" s="35">
        <f t="shared" si="16"/>
        <v>-329324.9</v>
      </c>
      <c r="H60" s="35">
        <f t="shared" si="16"/>
        <v>-233016.5</v>
      </c>
      <c r="I60" s="35">
        <f t="shared" si="16"/>
        <v>-83840.72</v>
      </c>
      <c r="J60" s="35">
        <f t="shared" si="16"/>
        <v>-98626.73999999999</v>
      </c>
      <c r="K60" s="35">
        <f>SUM(B60:J60)</f>
        <v>-2092004.7199999997</v>
      </c>
    </row>
    <row r="61" spans="1:11" ht="18.75" customHeight="1">
      <c r="A61" s="16" t="s">
        <v>78</v>
      </c>
      <c r="B61" s="35">
        <f aca="true" t="shared" si="17" ref="B61:J61">B62+B63+B64+B65+B66+B67</f>
        <v>-239629.7</v>
      </c>
      <c r="C61" s="35">
        <f t="shared" si="17"/>
        <v>-258889.92</v>
      </c>
      <c r="D61" s="35">
        <f t="shared" si="17"/>
        <v>-246488.02</v>
      </c>
      <c r="E61" s="35">
        <f t="shared" si="17"/>
        <v>-265534.46</v>
      </c>
      <c r="F61" s="35">
        <f t="shared" si="17"/>
        <v>-252056.78</v>
      </c>
      <c r="G61" s="35">
        <f t="shared" si="17"/>
        <v>-301134.43</v>
      </c>
      <c r="H61" s="35">
        <f t="shared" si="17"/>
        <v>-219530</v>
      </c>
      <c r="I61" s="35">
        <f t="shared" si="17"/>
        <v>-39819.5</v>
      </c>
      <c r="J61" s="35">
        <f t="shared" si="17"/>
        <v>-72849</v>
      </c>
      <c r="K61" s="35">
        <f aca="true" t="shared" si="18" ref="K61:K94">SUM(B61:J61)</f>
        <v>-1895931.81</v>
      </c>
    </row>
    <row r="62" spans="1:11" ht="18.75" customHeight="1">
      <c r="A62" s="12" t="s">
        <v>79</v>
      </c>
      <c r="B62" s="35">
        <f>-ROUND(B9*$D$3,2)</f>
        <v>-173715.5</v>
      </c>
      <c r="C62" s="35">
        <f aca="true" t="shared" si="19" ref="C62:J62">-ROUND(C9*$D$3,2)</f>
        <v>-245777</v>
      </c>
      <c r="D62" s="35">
        <f t="shared" si="19"/>
        <v>-219450</v>
      </c>
      <c r="E62" s="35">
        <f t="shared" si="19"/>
        <v>-160765.5</v>
      </c>
      <c r="F62" s="35">
        <f t="shared" si="19"/>
        <v>-181923</v>
      </c>
      <c r="G62" s="35">
        <f t="shared" si="19"/>
        <v>-234556</v>
      </c>
      <c r="H62" s="35">
        <f t="shared" si="19"/>
        <v>-219425.5</v>
      </c>
      <c r="I62" s="35">
        <f t="shared" si="19"/>
        <v>-39819.5</v>
      </c>
      <c r="J62" s="35">
        <f t="shared" si="19"/>
        <v>-72849</v>
      </c>
      <c r="K62" s="35">
        <f t="shared" si="18"/>
        <v>-1548281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-385</v>
      </c>
      <c r="C64" s="35">
        <v>-255.5</v>
      </c>
      <c r="D64" s="35">
        <v>-231</v>
      </c>
      <c r="E64" s="35">
        <v>-749</v>
      </c>
      <c r="F64" s="35">
        <v>-451.5</v>
      </c>
      <c r="G64" s="35">
        <v>-304.5</v>
      </c>
      <c r="H64" s="19">
        <v>0</v>
      </c>
      <c r="I64" s="19">
        <v>0</v>
      </c>
      <c r="J64" s="19">
        <v>0</v>
      </c>
      <c r="K64" s="35">
        <f t="shared" si="18"/>
        <v>-2376.5</v>
      </c>
    </row>
    <row r="65" spans="1:11" ht="18.75" customHeight="1">
      <c r="A65" s="12" t="s">
        <v>111</v>
      </c>
      <c r="B65" s="35">
        <v>-3227</v>
      </c>
      <c r="C65" s="35">
        <v>-2523.5</v>
      </c>
      <c r="D65" s="35">
        <v>-1855</v>
      </c>
      <c r="E65" s="35">
        <v>-3041.5</v>
      </c>
      <c r="F65" s="35">
        <v>-1151.5</v>
      </c>
      <c r="G65" s="35">
        <v>-1078</v>
      </c>
      <c r="H65" s="35">
        <v>-24.5</v>
      </c>
      <c r="I65" s="19">
        <v>0</v>
      </c>
      <c r="J65" s="19">
        <v>0</v>
      </c>
      <c r="K65" s="35">
        <f t="shared" si="18"/>
        <v>-12901</v>
      </c>
    </row>
    <row r="66" spans="1:11" ht="18.75" customHeight="1">
      <c r="A66" s="12" t="s">
        <v>56</v>
      </c>
      <c r="B66" s="47">
        <v>-62257.2</v>
      </c>
      <c r="C66" s="47">
        <v>-10333.92</v>
      </c>
      <c r="D66" s="47">
        <v>-24952.02</v>
      </c>
      <c r="E66" s="47">
        <v>-100978.46</v>
      </c>
      <c r="F66" s="47">
        <v>-68530.78</v>
      </c>
      <c r="G66" s="47">
        <v>-65195.93</v>
      </c>
      <c r="H66" s="35">
        <v>-80</v>
      </c>
      <c r="I66" s="19">
        <v>0</v>
      </c>
      <c r="J66" s="19">
        <v>0</v>
      </c>
      <c r="K66" s="35">
        <f t="shared" si="18"/>
        <v>-332328.31</v>
      </c>
    </row>
    <row r="67" spans="1:11" ht="18.75" customHeight="1">
      <c r="A67" s="12" t="s">
        <v>57</v>
      </c>
      <c r="B67" s="47">
        <v>-45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-45</v>
      </c>
    </row>
    <row r="68" spans="1:11" ht="18.75" customHeight="1">
      <c r="A68" s="12" t="s">
        <v>83</v>
      </c>
      <c r="B68" s="35">
        <f aca="true" t="shared" si="20" ref="B68:J68">SUM(B69:B92)</f>
        <v>-991.539999999999</v>
      </c>
      <c r="C68" s="35">
        <f t="shared" si="20"/>
        <v>-20565.380000000005</v>
      </c>
      <c r="D68" s="35">
        <f t="shared" si="20"/>
        <v>-18806.09</v>
      </c>
      <c r="E68" s="35">
        <f t="shared" si="20"/>
        <v>-26170.87</v>
      </c>
      <c r="F68" s="35">
        <f t="shared" si="20"/>
        <v>-18063.1</v>
      </c>
      <c r="G68" s="35">
        <f t="shared" si="20"/>
        <v>-28190.47</v>
      </c>
      <c r="H68" s="35">
        <f t="shared" si="20"/>
        <v>-13486.5</v>
      </c>
      <c r="I68" s="35">
        <f t="shared" si="20"/>
        <v>-44021.22</v>
      </c>
      <c r="J68" s="35">
        <f t="shared" si="20"/>
        <v>-25777.739999999998</v>
      </c>
      <c r="K68" s="35">
        <f t="shared" si="18"/>
        <v>-196072.91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-1983.99</v>
      </c>
      <c r="J71" s="19">
        <v>0</v>
      </c>
      <c r="K71" s="35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-13467.74</v>
      </c>
      <c r="C73" s="35">
        <v>-19550.83</v>
      </c>
      <c r="D73" s="35">
        <v>-18482.18</v>
      </c>
      <c r="E73" s="35">
        <v>-12960.81</v>
      </c>
      <c r="F73" s="35">
        <v>-17810.85</v>
      </c>
      <c r="G73" s="35">
        <v>-27140.99</v>
      </c>
      <c r="H73" s="35">
        <v>-13289.62</v>
      </c>
      <c r="I73" s="35">
        <v>-4671.92</v>
      </c>
      <c r="J73" s="35">
        <v>-9631.56</v>
      </c>
      <c r="K73" s="48">
        <f t="shared" si="18"/>
        <v>-137006.5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12476.2</v>
      </c>
      <c r="C91" s="35">
        <v>-864.56</v>
      </c>
      <c r="D91" s="35">
        <v>761.84</v>
      </c>
      <c r="E91" s="35">
        <v>-603.48</v>
      </c>
      <c r="F91" s="35">
        <v>128.4</v>
      </c>
      <c r="G91" s="35">
        <v>-1031.48</v>
      </c>
      <c r="H91" s="35">
        <v>-196.88</v>
      </c>
      <c r="I91" s="35">
        <v>0</v>
      </c>
      <c r="J91" s="35">
        <v>-680.52</v>
      </c>
      <c r="K91" s="35">
        <f t="shared" si="18"/>
        <v>9989.520000000002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-12606.58</v>
      </c>
      <c r="F92" s="19">
        <v>0</v>
      </c>
      <c r="G92" s="19">
        <v>0</v>
      </c>
      <c r="H92" s="19">
        <v>0</v>
      </c>
      <c r="I92" s="48">
        <v>-7365.31</v>
      </c>
      <c r="J92" s="48">
        <v>-15465.66</v>
      </c>
      <c r="K92" s="48">
        <f t="shared" si="18"/>
        <v>-35437.55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1261147.05</v>
      </c>
      <c r="C97" s="24">
        <f t="shared" si="21"/>
        <v>1983400.55</v>
      </c>
      <c r="D97" s="24">
        <f t="shared" si="21"/>
        <v>2411205.6400000006</v>
      </c>
      <c r="E97" s="24">
        <f t="shared" si="21"/>
        <v>1227159.9300000002</v>
      </c>
      <c r="F97" s="24">
        <f t="shared" si="21"/>
        <v>1724031.0299999998</v>
      </c>
      <c r="G97" s="24">
        <f t="shared" si="21"/>
        <v>2498466.729999999</v>
      </c>
      <c r="H97" s="24">
        <f t="shared" si="21"/>
        <v>1278894.48</v>
      </c>
      <c r="I97" s="24">
        <f>+I98+I99</f>
        <v>500707.42000000004</v>
      </c>
      <c r="J97" s="24">
        <f>+J98+J99</f>
        <v>765376.89</v>
      </c>
      <c r="K97" s="48">
        <f>SUM(B97:J97)</f>
        <v>13650389.719999999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1243686.34</v>
      </c>
      <c r="C98" s="24">
        <f t="shared" si="22"/>
        <v>1961267.1</v>
      </c>
      <c r="D98" s="24">
        <f t="shared" si="22"/>
        <v>2385803.7500000005</v>
      </c>
      <c r="E98" s="24">
        <f t="shared" si="22"/>
        <v>1206167.57</v>
      </c>
      <c r="F98" s="24">
        <f t="shared" si="22"/>
        <v>1702458.4</v>
      </c>
      <c r="G98" s="24">
        <f t="shared" si="22"/>
        <v>2470652.499999999</v>
      </c>
      <c r="H98" s="24">
        <f t="shared" si="22"/>
        <v>1260685.97</v>
      </c>
      <c r="I98" s="24">
        <f t="shared" si="22"/>
        <v>500707.42000000004</v>
      </c>
      <c r="J98" s="24">
        <f t="shared" si="22"/>
        <v>752201.58</v>
      </c>
      <c r="K98" s="48">
        <f>SUM(B98:J98)</f>
        <v>13483630.63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17460.71</v>
      </c>
      <c r="C99" s="24">
        <f t="shared" si="23"/>
        <v>22133.45</v>
      </c>
      <c r="D99" s="24">
        <f t="shared" si="23"/>
        <v>25401.89</v>
      </c>
      <c r="E99" s="24">
        <f t="shared" si="23"/>
        <v>20992.36</v>
      </c>
      <c r="F99" s="24">
        <f t="shared" si="23"/>
        <v>21572.63</v>
      </c>
      <c r="G99" s="24">
        <f t="shared" si="23"/>
        <v>27814.23</v>
      </c>
      <c r="H99" s="24">
        <f t="shared" si="23"/>
        <v>18208.51</v>
      </c>
      <c r="I99" s="19">
        <f t="shared" si="23"/>
        <v>0</v>
      </c>
      <c r="J99" s="24">
        <f t="shared" si="23"/>
        <v>13175.31</v>
      </c>
      <c r="K99" s="48">
        <f>SUM(B99:J99)</f>
        <v>166759.09000000003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13650389.700000001</v>
      </c>
      <c r="L105" s="54"/>
    </row>
    <row r="106" spans="1:11" ht="18.75" customHeight="1">
      <c r="A106" s="26" t="s">
        <v>74</v>
      </c>
      <c r="B106" s="27">
        <v>78558.9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78558.9</v>
      </c>
    </row>
    <row r="107" spans="1:11" ht="18.75" customHeight="1">
      <c r="A107" s="26" t="s">
        <v>75</v>
      </c>
      <c r="B107" s="27">
        <v>1182588.15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1182588.15</v>
      </c>
    </row>
    <row r="108" spans="1:11" ht="18.75" customHeight="1">
      <c r="A108" s="26" t="s">
        <v>76</v>
      </c>
      <c r="B108" s="40">
        <v>0</v>
      </c>
      <c r="C108" s="27">
        <f>+C97</f>
        <v>1983400.55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1983400.55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2411205.6400000006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2411205.6400000006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1227159.9300000002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1227159.9300000002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330330.1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330330.1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633047.29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633047.29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760653.64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760653.64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741306.63</v>
      </c>
      <c r="H114" s="40">
        <v>0</v>
      </c>
      <c r="I114" s="40">
        <v>0</v>
      </c>
      <c r="J114" s="40">
        <v>0</v>
      </c>
      <c r="K114" s="41">
        <f t="shared" si="24"/>
        <v>741306.63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58002.46</v>
      </c>
      <c r="H115" s="40">
        <v>0</v>
      </c>
      <c r="I115" s="40">
        <v>0</v>
      </c>
      <c r="J115" s="40">
        <v>0</v>
      </c>
      <c r="K115" s="41">
        <f t="shared" si="24"/>
        <v>58002.46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389099.32</v>
      </c>
      <c r="H116" s="40">
        <v>0</v>
      </c>
      <c r="I116" s="40">
        <v>0</v>
      </c>
      <c r="J116" s="40">
        <v>0</v>
      </c>
      <c r="K116" s="41">
        <f t="shared" si="24"/>
        <v>389099.32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366262.18</v>
      </c>
      <c r="H117" s="40">
        <v>0</v>
      </c>
      <c r="I117" s="40">
        <v>0</v>
      </c>
      <c r="J117" s="40">
        <v>0</v>
      </c>
      <c r="K117" s="41">
        <f t="shared" si="24"/>
        <v>366262.18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943796.12</v>
      </c>
      <c r="H118" s="40">
        <v>0</v>
      </c>
      <c r="I118" s="40">
        <v>0</v>
      </c>
      <c r="J118" s="40">
        <v>0</v>
      </c>
      <c r="K118" s="41">
        <f t="shared" si="24"/>
        <v>943796.12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467421.9</v>
      </c>
      <c r="I119" s="40">
        <v>0</v>
      </c>
      <c r="J119" s="40">
        <v>0</v>
      </c>
      <c r="K119" s="41">
        <f t="shared" si="24"/>
        <v>467421.9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811472.58</v>
      </c>
      <c r="I120" s="40">
        <v>0</v>
      </c>
      <c r="J120" s="40">
        <v>0</v>
      </c>
      <c r="K120" s="41">
        <f t="shared" si="24"/>
        <v>811472.58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500707.42</v>
      </c>
      <c r="J121" s="40">
        <v>0</v>
      </c>
      <c r="K121" s="41">
        <f t="shared" si="24"/>
        <v>500707.42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765376.89</v>
      </c>
      <c r="K122" s="44">
        <f t="shared" si="24"/>
        <v>765376.89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2015-03-18T11:51:29Z</dcterms:modified>
  <cp:category/>
  <cp:version/>
  <cp:contentType/>
  <cp:contentStatus/>
</cp:coreProperties>
</file>