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<sst xmlns="http://schemas.openxmlformats.org/spreadsheetml/2006/main" count="129" uniqueCount="129">
  <si>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</si>
  <si>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</si>
  <si>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</si>
  <si>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</si>
  <si>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</si>
  <si>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</si>
  <si>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</si>
  <si>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</si>
  <si>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</si>
  <si>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</si>
  <si>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</si>
  <si>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</si>
  <si>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</si>
  <si>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</si>
  <si>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</si>
  <si>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</si>
  <si>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</si>
  <si>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</si>
  <si>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</si>
  <si>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</si>
  <si>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</si>
  <si>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</si>
  <si>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</si>
  <si>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</si>
  <si>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</si>
  <si>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</si>
  <si>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</si>
  <si>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</si>
  <si>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</si>
  <si>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</si>
  <si>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</si>
  <si>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</si>
  <si>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</si>
  <si>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</si>
  <si>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</si>
  <si>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</si>
  <si>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</si>
  <si>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</si>
  <si>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</si>
  <si>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</si>
  <si>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</si>
  <si>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</si>
  <si>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</si>
  <si>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</si>
  <si>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</si>
  <si>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</si>
  <si>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</si>
  <si>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</si>
  <si>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</si>
  <si>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</si>
  <si>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</si>
  <si>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</si>
  <si>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</si>
  <si>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</si>
  <si>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</si>
  <si>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</si>
  <si>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</si>
  <si>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</si>
  <si>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</si>
  <si>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</si>
  <si>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</si>
  <si>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</si>
  <si>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</si>
  <si>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</si>
  <si>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</si>
  <si>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</si>
  <si>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</si>
  <si>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</si>
  <si>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</si>
  <si>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</si>
  <si>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</si>
  <si>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</si>
  <si>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</si>
  <si>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</si>
  <si>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</si>
  <si>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</si>
  <si>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</si>
  <si>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</si>
  <si>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</si>
  <si>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</si>
  <si>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</si>
  <si>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</si>
  <si>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</si>
  <si>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</si>
  <si>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</si>
  <si>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</si>
  <si>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</si>
  <si>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</si>
  <si>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</si>
  <si>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</si>
  <si>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</si>
  <si>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</si>
  <si>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</si>
  <si>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</si>
  <si>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</si>
  <si>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</si>
  <si>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</si>
  <si>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</si>
  <si>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</si>
  <si>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</si>
  <si>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</si>
  <si>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</si>
  <si>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</si>
  <si>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</si>
  <si>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</si>
  <si>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</si>
  <si>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</si>
  <si>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</si>
  <si>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</si>
  <si>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</si>
  <si>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</si>
  <si>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</si>
  <si>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</si>
  <si>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</si>
  <si>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</si>
  <si>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</si>
  <si>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</si>
  <si>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</si>
  <si>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</si>
  <si>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</si>
  <si>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</si>
  <si>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</si>
  <si>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</si>
  <si>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</si>
  <si>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10/03/15 - VENCIMENTO 17/03/15</t>
  </si>
  <si>
    <t>6.3. Revisão de Remuneração pelo Transporte Coletivo  (1)</t>
  </si>
  <si>
    <t>Nota:</t>
  </si>
  <si>
    <t>(1) - Passageiros transportados, processados pelo sistema de bilhetagem eletrônica, referentes ao dia 09/03/15. (48.540 passageiros, área 1).</t>
  </si>
  <si>
    <t xml:space="preserve">     - Pagamento de combustível não fóssil de fevereiro/15 (áreas 1, 6 e 8).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</si>
</sst>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5" xfId="46" applyNumberFormat="1" applyFont="1" applyBorder="1" applyAlignment="1">
      <alignment vertical="center"/>
    </xf>
    <xf numFmtId="170" fontId="0" fillId="0" borderId="15" xfId="46" applyFont="1" applyBorder="1" applyAlignment="1">
      <alignment vertical="center"/>
    </xf>
    <xf numFmtId="170" fontId="0" fillId="0" borderId="15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B7" sqref="B7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124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96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8" t="s">
        <v>95</v>
      </c>
      <c r="J5" s="78" t="s">
        <v>94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624553</v>
      </c>
      <c r="C7" s="9">
        <f t="shared" si="0"/>
        <v>825728</v>
      </c>
      <c r="D7" s="9">
        <f t="shared" si="0"/>
        <v>861370</v>
      </c>
      <c r="E7" s="9">
        <f t="shared" si="0"/>
        <v>575199</v>
      </c>
      <c r="F7" s="9">
        <f t="shared" si="0"/>
        <v>768188</v>
      </c>
      <c r="G7" s="9">
        <f t="shared" si="0"/>
        <v>1272176</v>
      </c>
      <c r="H7" s="9">
        <f t="shared" si="0"/>
        <v>587957</v>
      </c>
      <c r="I7" s="9">
        <f t="shared" si="0"/>
        <v>128602</v>
      </c>
      <c r="J7" s="9">
        <f t="shared" si="0"/>
        <v>320125</v>
      </c>
      <c r="K7" s="9">
        <f t="shared" si="0"/>
        <v>5963898</v>
      </c>
      <c r="L7" s="52"/>
    </row>
    <row r="8" spans="1:11" ht="17.25" customHeight="1">
      <c r="A8" s="10" t="s">
        <v>102</v>
      </c>
      <c r="B8" s="11">
        <f>B9+B12+B16</f>
        <v>373371</v>
      </c>
      <c r="C8" s="11">
        <f aca="true" t="shared" si="1" ref="C8:J8">C9+C12+C16</f>
        <v>509037</v>
      </c>
      <c r="D8" s="11">
        <f t="shared" si="1"/>
        <v>498026</v>
      </c>
      <c r="E8" s="11">
        <f t="shared" si="1"/>
        <v>347993</v>
      </c>
      <c r="F8" s="11">
        <f t="shared" si="1"/>
        <v>438556</v>
      </c>
      <c r="G8" s="11">
        <f t="shared" si="1"/>
        <v>708528</v>
      </c>
      <c r="H8" s="11">
        <f t="shared" si="1"/>
        <v>369496</v>
      </c>
      <c r="I8" s="11">
        <f t="shared" si="1"/>
        <v>70353</v>
      </c>
      <c r="J8" s="11">
        <f t="shared" si="1"/>
        <v>183262</v>
      </c>
      <c r="K8" s="11">
        <f>SUM(B8:J8)</f>
        <v>3498622</v>
      </c>
    </row>
    <row r="9" spans="1:11" ht="17.25" customHeight="1">
      <c r="A9" s="15" t="s">
        <v>17</v>
      </c>
      <c r="B9" s="13">
        <f>+B10+B11</f>
        <v>56993</v>
      </c>
      <c r="C9" s="13">
        <f aca="true" t="shared" si="2" ref="C9:J9">+C10+C11</f>
        <v>81852</v>
      </c>
      <c r="D9" s="13">
        <f t="shared" si="2"/>
        <v>73370</v>
      </c>
      <c r="E9" s="13">
        <f t="shared" si="2"/>
        <v>53907</v>
      </c>
      <c r="F9" s="13">
        <f t="shared" si="2"/>
        <v>60768</v>
      </c>
      <c r="G9" s="13">
        <f t="shared" si="2"/>
        <v>81766</v>
      </c>
      <c r="H9" s="13">
        <f t="shared" si="2"/>
        <v>70028</v>
      </c>
      <c r="I9" s="13">
        <f t="shared" si="2"/>
        <v>12958</v>
      </c>
      <c r="J9" s="13">
        <f t="shared" si="2"/>
        <v>24338</v>
      </c>
      <c r="K9" s="11">
        <f>SUM(B9:J9)</f>
        <v>515980</v>
      </c>
    </row>
    <row r="10" spans="1:11" ht="17.25" customHeight="1">
      <c r="A10" s="29" t="s">
        <v>18</v>
      </c>
      <c r="B10" s="13">
        <v>56993</v>
      </c>
      <c r="C10" s="13">
        <v>81852</v>
      </c>
      <c r="D10" s="13">
        <v>73370</v>
      </c>
      <c r="E10" s="13">
        <v>53907</v>
      </c>
      <c r="F10" s="13">
        <v>60768</v>
      </c>
      <c r="G10" s="13">
        <v>81766</v>
      </c>
      <c r="H10" s="13">
        <v>70028</v>
      </c>
      <c r="I10" s="13">
        <v>12958</v>
      </c>
      <c r="J10" s="13">
        <v>24338</v>
      </c>
      <c r="K10" s="11">
        <f>SUM(B10:J10)</f>
        <v>515980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288761</v>
      </c>
      <c r="C12" s="17">
        <f t="shared" si="3"/>
        <v>389625</v>
      </c>
      <c r="D12" s="17">
        <f t="shared" si="3"/>
        <v>389428</v>
      </c>
      <c r="E12" s="17">
        <f t="shared" si="3"/>
        <v>270757</v>
      </c>
      <c r="F12" s="17">
        <f t="shared" si="3"/>
        <v>347182</v>
      </c>
      <c r="G12" s="17">
        <f t="shared" si="3"/>
        <v>579394</v>
      </c>
      <c r="H12" s="17">
        <f t="shared" si="3"/>
        <v>276335</v>
      </c>
      <c r="I12" s="17">
        <f t="shared" si="3"/>
        <v>51499</v>
      </c>
      <c r="J12" s="17">
        <f t="shared" si="3"/>
        <v>145759</v>
      </c>
      <c r="K12" s="11">
        <f aca="true" t="shared" si="4" ref="K12:K27">SUM(B12:J12)</f>
        <v>2738740</v>
      </c>
    </row>
    <row r="13" spans="1:13" ht="17.25" customHeight="1">
      <c r="A13" s="14" t="s">
        <v>20</v>
      </c>
      <c r="B13" s="13">
        <v>136467</v>
      </c>
      <c r="C13" s="13">
        <v>194869</v>
      </c>
      <c r="D13" s="13">
        <v>197158</v>
      </c>
      <c r="E13" s="13">
        <v>135484</v>
      </c>
      <c r="F13" s="13">
        <v>173154</v>
      </c>
      <c r="G13" s="13">
        <v>273732</v>
      </c>
      <c r="H13" s="13">
        <v>128026</v>
      </c>
      <c r="I13" s="13">
        <v>27581</v>
      </c>
      <c r="J13" s="13">
        <v>74389</v>
      </c>
      <c r="K13" s="11">
        <f t="shared" si="4"/>
        <v>1340860</v>
      </c>
      <c r="L13" s="52"/>
      <c r="M13" s="53"/>
    </row>
    <row r="14" spans="1:12" ht="17.25" customHeight="1">
      <c r="A14" s="14" t="s">
        <v>21</v>
      </c>
      <c r="B14" s="13">
        <v>133368</v>
      </c>
      <c r="C14" s="13">
        <v>166561</v>
      </c>
      <c r="D14" s="13">
        <v>164378</v>
      </c>
      <c r="E14" s="13">
        <v>117557</v>
      </c>
      <c r="F14" s="13">
        <v>153627</v>
      </c>
      <c r="G14" s="13">
        <v>276289</v>
      </c>
      <c r="H14" s="13">
        <v>127277</v>
      </c>
      <c r="I14" s="13">
        <v>19536</v>
      </c>
      <c r="J14" s="13">
        <v>61816</v>
      </c>
      <c r="K14" s="11">
        <f t="shared" si="4"/>
        <v>1220409</v>
      </c>
      <c r="L14" s="52"/>
    </row>
    <row r="15" spans="1:11" ht="17.25" customHeight="1">
      <c r="A15" s="14" t="s">
        <v>22</v>
      </c>
      <c r="B15" s="13">
        <v>18926</v>
      </c>
      <c r="C15" s="13">
        <v>28195</v>
      </c>
      <c r="D15" s="13">
        <v>27892</v>
      </c>
      <c r="E15" s="13">
        <v>17716</v>
      </c>
      <c r="F15" s="13">
        <v>20401</v>
      </c>
      <c r="G15" s="13">
        <v>29373</v>
      </c>
      <c r="H15" s="13">
        <v>21032</v>
      </c>
      <c r="I15" s="13">
        <v>4382</v>
      </c>
      <c r="J15" s="13">
        <v>9554</v>
      </c>
      <c r="K15" s="11">
        <f t="shared" si="4"/>
        <v>177471</v>
      </c>
    </row>
    <row r="16" spans="1:11" ht="17.25" customHeight="1">
      <c r="A16" s="15" t="s">
        <v>98</v>
      </c>
      <c r="B16" s="13">
        <f>B17+B18+B19</f>
        <v>27617</v>
      </c>
      <c r="C16" s="13">
        <f aca="true" t="shared" si="5" ref="C16:J16">C17+C18+C19</f>
        <v>37560</v>
      </c>
      <c r="D16" s="13">
        <f t="shared" si="5"/>
        <v>35228</v>
      </c>
      <c r="E16" s="13">
        <f t="shared" si="5"/>
        <v>23329</v>
      </c>
      <c r="F16" s="13">
        <f t="shared" si="5"/>
        <v>30606</v>
      </c>
      <c r="G16" s="13">
        <f t="shared" si="5"/>
        <v>47368</v>
      </c>
      <c r="H16" s="13">
        <f t="shared" si="5"/>
        <v>23133</v>
      </c>
      <c r="I16" s="13">
        <f t="shared" si="5"/>
        <v>5896</v>
      </c>
      <c r="J16" s="13">
        <f t="shared" si="5"/>
        <v>13165</v>
      </c>
      <c r="K16" s="11">
        <f t="shared" si="4"/>
        <v>243902</v>
      </c>
    </row>
    <row r="17" spans="1:11" ht="17.25" customHeight="1">
      <c r="A17" s="14" t="s">
        <v>99</v>
      </c>
      <c r="B17" s="13">
        <v>8961</v>
      </c>
      <c r="C17" s="13">
        <v>12575</v>
      </c>
      <c r="D17" s="13">
        <v>11175</v>
      </c>
      <c r="E17" s="13">
        <v>8518</v>
      </c>
      <c r="F17" s="13">
        <v>11258</v>
      </c>
      <c r="G17" s="13">
        <v>19421</v>
      </c>
      <c r="H17" s="13">
        <v>9716</v>
      </c>
      <c r="I17" s="13">
        <v>2028</v>
      </c>
      <c r="J17" s="13">
        <v>4250</v>
      </c>
      <c r="K17" s="11">
        <f t="shared" si="4"/>
        <v>87902</v>
      </c>
    </row>
    <row r="18" spans="1:11" ht="17.25" customHeight="1">
      <c r="A18" s="14" t="s">
        <v>100</v>
      </c>
      <c r="B18" s="13">
        <v>1401</v>
      </c>
      <c r="C18" s="13">
        <v>1530</v>
      </c>
      <c r="D18" s="13">
        <v>1531</v>
      </c>
      <c r="E18" s="13">
        <v>1323</v>
      </c>
      <c r="F18" s="13">
        <v>1509</v>
      </c>
      <c r="G18" s="13">
        <v>2776</v>
      </c>
      <c r="H18" s="13">
        <v>1059</v>
      </c>
      <c r="I18" s="13">
        <v>285</v>
      </c>
      <c r="J18" s="13">
        <v>510</v>
      </c>
      <c r="K18" s="11">
        <f t="shared" si="4"/>
        <v>11924</v>
      </c>
    </row>
    <row r="19" spans="1:11" ht="17.25" customHeight="1">
      <c r="A19" s="14" t="s">
        <v>101</v>
      </c>
      <c r="B19" s="13">
        <v>17255</v>
      </c>
      <c r="C19" s="13">
        <v>23455</v>
      </c>
      <c r="D19" s="13">
        <v>22522</v>
      </c>
      <c r="E19" s="13">
        <v>13488</v>
      </c>
      <c r="F19" s="13">
        <v>17839</v>
      </c>
      <c r="G19" s="13">
        <v>25171</v>
      </c>
      <c r="H19" s="13">
        <v>12358</v>
      </c>
      <c r="I19" s="13">
        <v>3583</v>
      </c>
      <c r="J19" s="13">
        <v>8405</v>
      </c>
      <c r="K19" s="11">
        <f t="shared" si="4"/>
        <v>144076</v>
      </c>
    </row>
    <row r="20" spans="1:11" ht="17.25" customHeight="1">
      <c r="A20" s="16" t="s">
        <v>23</v>
      </c>
      <c r="B20" s="11">
        <f>+B21+B22+B23</f>
        <v>197152</v>
      </c>
      <c r="C20" s="11">
        <f aca="true" t="shared" si="6" ref="C20:J20">+C21+C22+C23</f>
        <v>230360</v>
      </c>
      <c r="D20" s="11">
        <f t="shared" si="6"/>
        <v>262788</v>
      </c>
      <c r="E20" s="11">
        <f t="shared" si="6"/>
        <v>166407</v>
      </c>
      <c r="F20" s="11">
        <f t="shared" si="6"/>
        <v>256624</v>
      </c>
      <c r="G20" s="11">
        <f t="shared" si="6"/>
        <v>474605</v>
      </c>
      <c r="H20" s="11">
        <f t="shared" si="6"/>
        <v>166662</v>
      </c>
      <c r="I20" s="11">
        <f t="shared" si="6"/>
        <v>40200</v>
      </c>
      <c r="J20" s="11">
        <f t="shared" si="6"/>
        <v>94793</v>
      </c>
      <c r="K20" s="11">
        <f t="shared" si="4"/>
        <v>1889591</v>
      </c>
    </row>
    <row r="21" spans="1:12" ht="17.25" customHeight="1">
      <c r="A21" s="12" t="s">
        <v>24</v>
      </c>
      <c r="B21" s="13">
        <v>104498</v>
      </c>
      <c r="C21" s="13">
        <v>133577</v>
      </c>
      <c r="D21" s="13">
        <v>151386</v>
      </c>
      <c r="E21" s="13">
        <v>94713</v>
      </c>
      <c r="F21" s="13">
        <v>144691</v>
      </c>
      <c r="G21" s="13">
        <v>248879</v>
      </c>
      <c r="H21" s="13">
        <v>93573</v>
      </c>
      <c r="I21" s="13">
        <v>24334</v>
      </c>
      <c r="J21" s="13">
        <v>53650</v>
      </c>
      <c r="K21" s="11">
        <f t="shared" si="4"/>
        <v>1049301</v>
      </c>
      <c r="L21" s="52"/>
    </row>
    <row r="22" spans="1:12" ht="17.25" customHeight="1">
      <c r="A22" s="12" t="s">
        <v>25</v>
      </c>
      <c r="B22" s="13">
        <v>82834</v>
      </c>
      <c r="C22" s="13">
        <v>85165</v>
      </c>
      <c r="D22" s="13">
        <v>97566</v>
      </c>
      <c r="E22" s="13">
        <v>64281</v>
      </c>
      <c r="F22" s="13">
        <v>101352</v>
      </c>
      <c r="G22" s="13">
        <v>207761</v>
      </c>
      <c r="H22" s="13">
        <v>64741</v>
      </c>
      <c r="I22" s="13">
        <v>13659</v>
      </c>
      <c r="J22" s="13">
        <v>36373</v>
      </c>
      <c r="K22" s="11">
        <f t="shared" si="4"/>
        <v>753732</v>
      </c>
      <c r="L22" s="52"/>
    </row>
    <row r="23" spans="1:11" ht="17.25" customHeight="1">
      <c r="A23" s="12" t="s">
        <v>26</v>
      </c>
      <c r="B23" s="13">
        <v>9820</v>
      </c>
      <c r="C23" s="13">
        <v>11618</v>
      </c>
      <c r="D23" s="13">
        <v>13836</v>
      </c>
      <c r="E23" s="13">
        <v>7413</v>
      </c>
      <c r="F23" s="13">
        <v>10581</v>
      </c>
      <c r="G23" s="13">
        <v>17965</v>
      </c>
      <c r="H23" s="13">
        <v>8348</v>
      </c>
      <c r="I23" s="13">
        <v>2207</v>
      </c>
      <c r="J23" s="13">
        <v>4770</v>
      </c>
      <c r="K23" s="11">
        <f t="shared" si="4"/>
        <v>86558</v>
      </c>
    </row>
    <row r="24" spans="1:11" ht="17.25" customHeight="1">
      <c r="A24" s="16" t="s">
        <v>27</v>
      </c>
      <c r="B24" s="13">
        <v>54030</v>
      </c>
      <c r="C24" s="13">
        <v>86331</v>
      </c>
      <c r="D24" s="13">
        <v>100556</v>
      </c>
      <c r="E24" s="13">
        <v>60799</v>
      </c>
      <c r="F24" s="13">
        <v>73008</v>
      </c>
      <c r="G24" s="13">
        <v>89043</v>
      </c>
      <c r="H24" s="13">
        <v>43647</v>
      </c>
      <c r="I24" s="13">
        <v>18049</v>
      </c>
      <c r="J24" s="13">
        <v>42070</v>
      </c>
      <c r="K24" s="11">
        <f t="shared" si="4"/>
        <v>567533</v>
      </c>
    </row>
    <row r="25" spans="1:12" ht="17.25" customHeight="1">
      <c r="A25" s="12" t="s">
        <v>28</v>
      </c>
      <c r="B25" s="13">
        <v>34579</v>
      </c>
      <c r="C25" s="13">
        <v>55252</v>
      </c>
      <c r="D25" s="13">
        <v>64356</v>
      </c>
      <c r="E25" s="13">
        <v>38911</v>
      </c>
      <c r="F25" s="13">
        <v>46725</v>
      </c>
      <c r="G25" s="13">
        <v>56988</v>
      </c>
      <c r="H25" s="13">
        <v>27934</v>
      </c>
      <c r="I25" s="13">
        <v>11551</v>
      </c>
      <c r="J25" s="13">
        <v>26925</v>
      </c>
      <c r="K25" s="11">
        <f t="shared" si="4"/>
        <v>363221</v>
      </c>
      <c r="L25" s="52"/>
    </row>
    <row r="26" spans="1:12" ht="17.25" customHeight="1">
      <c r="A26" s="12" t="s">
        <v>29</v>
      </c>
      <c r="B26" s="13">
        <v>19451</v>
      </c>
      <c r="C26" s="13">
        <v>31079</v>
      </c>
      <c r="D26" s="13">
        <v>36200</v>
      </c>
      <c r="E26" s="13">
        <v>21888</v>
      </c>
      <c r="F26" s="13">
        <v>26283</v>
      </c>
      <c r="G26" s="13">
        <v>32055</v>
      </c>
      <c r="H26" s="13">
        <v>15713</v>
      </c>
      <c r="I26" s="13">
        <v>6498</v>
      </c>
      <c r="J26" s="13">
        <v>15145</v>
      </c>
      <c r="K26" s="11">
        <f t="shared" si="4"/>
        <v>204312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8152</v>
      </c>
      <c r="I27" s="11">
        <v>0</v>
      </c>
      <c r="J27" s="11">
        <v>0</v>
      </c>
      <c r="K27" s="11">
        <f t="shared" si="4"/>
        <v>8152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59">
        <f>SUM(B30:B33)</f>
        <v>2.4099478</v>
      </c>
      <c r="C29" s="59">
        <f aca="true" t="shared" si="7" ref="C29:J29">SUM(C30:C33)</f>
        <v>2.74888584</v>
      </c>
      <c r="D29" s="59">
        <f t="shared" si="7"/>
        <v>3.09535677</v>
      </c>
      <c r="E29" s="59">
        <f t="shared" si="7"/>
        <v>2.6322787400000003</v>
      </c>
      <c r="F29" s="59">
        <f t="shared" si="7"/>
        <v>2.5551841800000004</v>
      </c>
      <c r="G29" s="59">
        <f t="shared" si="7"/>
        <v>2.19774348</v>
      </c>
      <c r="H29" s="59">
        <f t="shared" si="7"/>
        <v>2.5196</v>
      </c>
      <c r="I29" s="59">
        <f t="shared" si="7"/>
        <v>4.473838</v>
      </c>
      <c r="J29" s="59">
        <f t="shared" si="7"/>
        <v>2.65521029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108</v>
      </c>
      <c r="B32" s="61">
        <v>-0.0037522</v>
      </c>
      <c r="C32" s="61">
        <v>-0.00422016</v>
      </c>
      <c r="D32" s="61">
        <v>-0.00414323</v>
      </c>
      <c r="E32" s="61">
        <v>-0.00372126</v>
      </c>
      <c r="F32" s="61">
        <v>-0.00381582</v>
      </c>
      <c r="G32" s="61">
        <v>-0.00365652</v>
      </c>
      <c r="H32" s="61">
        <v>-0.0046</v>
      </c>
      <c r="I32" s="61">
        <v>-0.006862</v>
      </c>
      <c r="J32" s="61">
        <v>-0.00148971</v>
      </c>
      <c r="K32" s="62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7208.6</v>
      </c>
      <c r="I35" s="19">
        <v>0</v>
      </c>
      <c r="J35" s="19">
        <v>0</v>
      </c>
      <c r="K35" s="23">
        <f>SUM(B35:J35)</f>
        <v>7208.6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3124.4</v>
      </c>
      <c r="C39" s="23">
        <f aca="true" t="shared" si="8" ref="C39:J39">+C43</f>
        <v>4703.72</v>
      </c>
      <c r="D39" s="23">
        <f t="shared" si="8"/>
        <v>4703.72</v>
      </c>
      <c r="E39" s="19">
        <f t="shared" si="8"/>
        <v>2799.12</v>
      </c>
      <c r="F39" s="23">
        <f t="shared" si="8"/>
        <v>4220.08</v>
      </c>
      <c r="G39" s="23">
        <f t="shared" si="8"/>
        <v>6210.28</v>
      </c>
      <c r="H39" s="23">
        <f t="shared" si="8"/>
        <v>3642.28</v>
      </c>
      <c r="I39" s="23">
        <f t="shared" si="8"/>
        <v>1065.72</v>
      </c>
      <c r="J39" s="23">
        <f t="shared" si="8"/>
        <v>1673.48</v>
      </c>
      <c r="K39" s="23">
        <f aca="true" t="shared" si="9" ref="K39:K44">SUM(B39:J39)</f>
        <v>32142.8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3" t="s">
        <v>107</v>
      </c>
      <c r="B43" s="64">
        <f>ROUND(B44*B45,2)</f>
        <v>3124.4</v>
      </c>
      <c r="C43" s="64">
        <f>ROUND(C44*C45,2)</f>
        <v>4703.72</v>
      </c>
      <c r="D43" s="64">
        <f aca="true" t="shared" si="10" ref="D43:J43">ROUND(D44*D45,2)</f>
        <v>4703.72</v>
      </c>
      <c r="E43" s="64">
        <f t="shared" si="10"/>
        <v>2799.12</v>
      </c>
      <c r="F43" s="64">
        <f t="shared" si="10"/>
        <v>4220.08</v>
      </c>
      <c r="G43" s="64">
        <f t="shared" si="10"/>
        <v>6210.28</v>
      </c>
      <c r="H43" s="64">
        <f t="shared" si="10"/>
        <v>3642.28</v>
      </c>
      <c r="I43" s="64">
        <f t="shared" si="10"/>
        <v>1065.72</v>
      </c>
      <c r="J43" s="64">
        <f t="shared" si="10"/>
        <v>1673.48</v>
      </c>
      <c r="K43" s="64">
        <f t="shared" si="9"/>
        <v>32142.8</v>
      </c>
    </row>
    <row r="44" spans="1:11" ht="17.25" customHeight="1">
      <c r="A44" s="65" t="s">
        <v>43</v>
      </c>
      <c r="B44" s="66">
        <v>730</v>
      </c>
      <c r="C44" s="66">
        <v>1099</v>
      </c>
      <c r="D44" s="66">
        <v>1099</v>
      </c>
      <c r="E44" s="66">
        <v>654</v>
      </c>
      <c r="F44" s="66">
        <v>986</v>
      </c>
      <c r="G44" s="66">
        <v>1451</v>
      </c>
      <c r="H44" s="66">
        <v>851</v>
      </c>
      <c r="I44" s="66">
        <v>249</v>
      </c>
      <c r="J44" s="66">
        <v>391</v>
      </c>
      <c r="K44" s="66">
        <f t="shared" si="9"/>
        <v>7510</v>
      </c>
    </row>
    <row r="45" spans="1:12" ht="17.25" customHeight="1">
      <c r="A45" s="65" t="s">
        <v>44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1525725.24</v>
      </c>
      <c r="C47" s="22">
        <f aca="true" t="shared" si="11" ref="C47:H47">+C48+C56</f>
        <v>2296669.19</v>
      </c>
      <c r="D47" s="22">
        <f t="shared" si="11"/>
        <v>2696353.08</v>
      </c>
      <c r="E47" s="22">
        <f t="shared" si="11"/>
        <v>1537875.5700000003</v>
      </c>
      <c r="F47" s="22">
        <f t="shared" si="11"/>
        <v>1988654.53</v>
      </c>
      <c r="G47" s="22">
        <f t="shared" si="11"/>
        <v>2829941.0199999996</v>
      </c>
      <c r="H47" s="22">
        <f t="shared" si="11"/>
        <v>1510475.85</v>
      </c>
      <c r="I47" s="22">
        <f>+I48+I56</f>
        <v>576410.23</v>
      </c>
      <c r="J47" s="22">
        <f>+J48+J56</f>
        <v>864847.99</v>
      </c>
      <c r="K47" s="22">
        <f>SUM(B47:J47)</f>
        <v>15826952.7</v>
      </c>
    </row>
    <row r="48" spans="1:11" ht="17.25" customHeight="1">
      <c r="A48" s="16" t="s">
        <v>46</v>
      </c>
      <c r="B48" s="23">
        <f>SUM(B49:B55)</f>
        <v>1508264.53</v>
      </c>
      <c r="C48" s="23">
        <f aca="true" t="shared" si="12" ref="C48:H48">SUM(C49:C55)</f>
        <v>2274535.7399999998</v>
      </c>
      <c r="D48" s="23">
        <f t="shared" si="12"/>
        <v>2670951.19</v>
      </c>
      <c r="E48" s="23">
        <f t="shared" si="12"/>
        <v>1516883.2100000002</v>
      </c>
      <c r="F48" s="23">
        <f t="shared" si="12"/>
        <v>1967081.9000000001</v>
      </c>
      <c r="G48" s="23">
        <f t="shared" si="12"/>
        <v>2802126.7899999996</v>
      </c>
      <c r="H48" s="23">
        <f t="shared" si="12"/>
        <v>1492267.34</v>
      </c>
      <c r="I48" s="23">
        <f>SUM(I49:I55)</f>
        <v>576410.23</v>
      </c>
      <c r="J48" s="23">
        <f>SUM(J49:J55)</f>
        <v>851672.6799999999</v>
      </c>
      <c r="K48" s="23">
        <f aca="true" t="shared" si="13" ref="K48:K56">SUM(B48:J48)</f>
        <v>15660193.609999998</v>
      </c>
    </row>
    <row r="49" spans="1:11" ht="17.25" customHeight="1">
      <c r="A49" s="34" t="s">
        <v>47</v>
      </c>
      <c r="B49" s="23">
        <f aca="true" t="shared" si="14" ref="B49:H49">ROUND(B30*B7,2)</f>
        <v>1507483.58</v>
      </c>
      <c r="C49" s="23">
        <f t="shared" si="14"/>
        <v>2268274.82</v>
      </c>
      <c r="D49" s="23">
        <f t="shared" si="14"/>
        <v>2669816.32</v>
      </c>
      <c r="E49" s="23">
        <f t="shared" si="14"/>
        <v>1516224.56</v>
      </c>
      <c r="F49" s="23">
        <f t="shared" si="14"/>
        <v>1965793.09</v>
      </c>
      <c r="G49" s="23">
        <f t="shared" si="14"/>
        <v>2800568.25</v>
      </c>
      <c r="H49" s="23">
        <f t="shared" si="14"/>
        <v>1484121.06</v>
      </c>
      <c r="I49" s="23">
        <f>ROUND(I30*I7,2)</f>
        <v>576226.98</v>
      </c>
      <c r="J49" s="23">
        <f>ROUND(J30*J7,2)</f>
        <v>850476.09</v>
      </c>
      <c r="K49" s="23">
        <f t="shared" si="13"/>
        <v>15638984.75</v>
      </c>
    </row>
    <row r="50" spans="1:11" ht="17.25" customHeight="1">
      <c r="A50" s="34" t="s">
        <v>48</v>
      </c>
      <c r="B50" s="19">
        <v>0</v>
      </c>
      <c r="C50" s="23">
        <f>ROUND(C31*C7,2)</f>
        <v>5041.9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5041.9</v>
      </c>
    </row>
    <row r="51" spans="1:11" ht="17.25" customHeight="1">
      <c r="A51" s="67" t="s">
        <v>109</v>
      </c>
      <c r="B51" s="68">
        <f>ROUND(B32*B7,2)</f>
        <v>-2343.45</v>
      </c>
      <c r="C51" s="68">
        <f>ROUND(C32*C7,2)</f>
        <v>-3484.7</v>
      </c>
      <c r="D51" s="68">
        <f aca="true" t="shared" si="15" ref="D51:J51">ROUND(D32*D7,2)</f>
        <v>-3568.85</v>
      </c>
      <c r="E51" s="68">
        <f t="shared" si="15"/>
        <v>-2140.47</v>
      </c>
      <c r="F51" s="68">
        <f t="shared" si="15"/>
        <v>-2931.27</v>
      </c>
      <c r="G51" s="68">
        <f t="shared" si="15"/>
        <v>-4651.74</v>
      </c>
      <c r="H51" s="68">
        <f t="shared" si="15"/>
        <v>-2704.6</v>
      </c>
      <c r="I51" s="68">
        <f t="shared" si="15"/>
        <v>-882.47</v>
      </c>
      <c r="J51" s="68">
        <f t="shared" si="15"/>
        <v>-476.89</v>
      </c>
      <c r="K51" s="68">
        <f>SUM(B51:J51)</f>
        <v>-23184.44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7208.6</v>
      </c>
      <c r="I53" s="31">
        <f>+I35</f>
        <v>0</v>
      </c>
      <c r="J53" s="31">
        <f>+J35</f>
        <v>0</v>
      </c>
      <c r="K53" s="23">
        <f t="shared" si="13"/>
        <v>7208.6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3124.4</v>
      </c>
      <c r="C55" s="36">
        <v>4703.72</v>
      </c>
      <c r="D55" s="36">
        <v>4703.72</v>
      </c>
      <c r="E55" s="19">
        <v>2799.12</v>
      </c>
      <c r="F55" s="36">
        <v>4220.08</v>
      </c>
      <c r="G55" s="36">
        <v>6210.28</v>
      </c>
      <c r="H55" s="36">
        <v>3642.28</v>
      </c>
      <c r="I55" s="36">
        <v>1065.72</v>
      </c>
      <c r="J55" s="19">
        <v>1673.48</v>
      </c>
      <c r="K55" s="23">
        <f t="shared" si="13"/>
        <v>32142.8</v>
      </c>
    </row>
    <row r="56" spans="1:11" ht="17.25" customHeight="1">
      <c r="A56" s="16" t="s">
        <v>53</v>
      </c>
      <c r="B56" s="36">
        <v>17460.71</v>
      </c>
      <c r="C56" s="36">
        <v>22133.45</v>
      </c>
      <c r="D56" s="36">
        <v>25401.89</v>
      </c>
      <c r="E56" s="36">
        <v>20992.36</v>
      </c>
      <c r="F56" s="36">
        <v>21572.63</v>
      </c>
      <c r="G56" s="36">
        <v>27814.23</v>
      </c>
      <c r="H56" s="36">
        <v>18208.51</v>
      </c>
      <c r="I56" s="19">
        <v>0</v>
      </c>
      <c r="J56" s="36">
        <v>13175.31</v>
      </c>
      <c r="K56" s="36">
        <f t="shared" si="13"/>
        <v>166759.09000000003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-7668.560000000056</v>
      </c>
      <c r="C60" s="35">
        <f t="shared" si="16"/>
        <v>-319558.27</v>
      </c>
      <c r="D60" s="35">
        <f t="shared" si="16"/>
        <v>-337334.49</v>
      </c>
      <c r="E60" s="35">
        <f t="shared" si="16"/>
        <v>-431973.62999999995</v>
      </c>
      <c r="F60" s="35">
        <f t="shared" si="16"/>
        <v>-105422.45000000007</v>
      </c>
      <c r="G60" s="35">
        <f t="shared" si="16"/>
        <v>-493765.03</v>
      </c>
      <c r="H60" s="35">
        <f t="shared" si="16"/>
        <v>-247311.9</v>
      </c>
      <c r="I60" s="35">
        <f t="shared" si="16"/>
        <v>-89271.68000000001</v>
      </c>
      <c r="J60" s="35">
        <f t="shared" si="16"/>
        <v>-110975.86</v>
      </c>
      <c r="K60" s="35">
        <f>SUM(B60:J60)</f>
        <v>-2143281.8699999996</v>
      </c>
    </row>
    <row r="61" spans="1:11" ht="18.75" customHeight="1">
      <c r="A61" s="16" t="s">
        <v>78</v>
      </c>
      <c r="B61" s="35">
        <f aca="true" t="shared" si="17" ref="B61:J61">B62+B63+B64+B65+B66+B67</f>
        <v>-393160.95</v>
      </c>
      <c r="C61" s="35">
        <f t="shared" si="17"/>
        <v>-298492.13</v>
      </c>
      <c r="D61" s="35">
        <f t="shared" si="17"/>
        <v>-316525.36</v>
      </c>
      <c r="E61" s="35">
        <f t="shared" si="17"/>
        <v>-405644.97</v>
      </c>
      <c r="F61" s="35">
        <f t="shared" si="17"/>
        <v>-423390.29000000004</v>
      </c>
      <c r="G61" s="35">
        <f t="shared" si="17"/>
        <v>-465574.56</v>
      </c>
      <c r="H61" s="35">
        <f t="shared" si="17"/>
        <v>-245098</v>
      </c>
      <c r="I61" s="35">
        <f t="shared" si="17"/>
        <v>-45353</v>
      </c>
      <c r="J61" s="35">
        <f t="shared" si="17"/>
        <v>-85183</v>
      </c>
      <c r="K61" s="35">
        <f aca="true" t="shared" si="18" ref="K61:K94">SUM(B61:J61)</f>
        <v>-2678422.2600000002</v>
      </c>
    </row>
    <row r="62" spans="1:11" ht="18.75" customHeight="1">
      <c r="A62" s="12" t="s">
        <v>79</v>
      </c>
      <c r="B62" s="35">
        <f>-ROUND(B9*$D$3,2)</f>
        <v>-199475.5</v>
      </c>
      <c r="C62" s="35">
        <f aca="true" t="shared" si="19" ref="C62:J62">-ROUND(C9*$D$3,2)</f>
        <v>-286482</v>
      </c>
      <c r="D62" s="35">
        <f t="shared" si="19"/>
        <v>-256795</v>
      </c>
      <c r="E62" s="35">
        <f t="shared" si="19"/>
        <v>-188674.5</v>
      </c>
      <c r="F62" s="35">
        <f t="shared" si="19"/>
        <v>-212688</v>
      </c>
      <c r="G62" s="35">
        <f t="shared" si="19"/>
        <v>-286181</v>
      </c>
      <c r="H62" s="35">
        <f t="shared" si="19"/>
        <v>-245098</v>
      </c>
      <c r="I62" s="35">
        <f t="shared" si="19"/>
        <v>-45353</v>
      </c>
      <c r="J62" s="35">
        <f t="shared" si="19"/>
        <v>-85183</v>
      </c>
      <c r="K62" s="35">
        <f t="shared" si="18"/>
        <v>-1805930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103</v>
      </c>
      <c r="B64" s="35">
        <v>-1470</v>
      </c>
      <c r="C64" s="35">
        <v>-227.5</v>
      </c>
      <c r="D64" s="35">
        <v>-637</v>
      </c>
      <c r="E64" s="35">
        <v>-2093</v>
      </c>
      <c r="F64" s="35">
        <v>-1267</v>
      </c>
      <c r="G64" s="35">
        <v>-987</v>
      </c>
      <c r="H64" s="19">
        <v>0</v>
      </c>
      <c r="I64" s="19">
        <v>0</v>
      </c>
      <c r="J64" s="19">
        <v>0</v>
      </c>
      <c r="K64" s="35">
        <f t="shared" si="18"/>
        <v>-6681.5</v>
      </c>
    </row>
    <row r="65" spans="1:11" ht="18.75" customHeight="1">
      <c r="A65" s="12" t="s">
        <v>110</v>
      </c>
      <c r="B65" s="35">
        <v>-8361.5</v>
      </c>
      <c r="C65" s="35">
        <v>-2352</v>
      </c>
      <c r="D65" s="35">
        <v>-3958.5</v>
      </c>
      <c r="E65" s="35">
        <v>-6506.5</v>
      </c>
      <c r="F65" s="35">
        <v>-2891</v>
      </c>
      <c r="G65" s="35">
        <v>-2597</v>
      </c>
      <c r="H65" s="19">
        <v>0</v>
      </c>
      <c r="I65" s="19">
        <v>0</v>
      </c>
      <c r="J65" s="19">
        <v>0</v>
      </c>
      <c r="K65" s="35">
        <f t="shared" si="18"/>
        <v>-26666.5</v>
      </c>
    </row>
    <row r="66" spans="1:11" ht="18.75" customHeight="1">
      <c r="A66" s="12" t="s">
        <v>56</v>
      </c>
      <c r="B66" s="47">
        <v>-183853.95</v>
      </c>
      <c r="C66" s="47">
        <v>-9430.63</v>
      </c>
      <c r="D66" s="47">
        <v>-55134.86</v>
      </c>
      <c r="E66" s="47">
        <v>-208325.97</v>
      </c>
      <c r="F66" s="47">
        <v>-206544.29</v>
      </c>
      <c r="G66" s="47">
        <v>-175809.56</v>
      </c>
      <c r="H66" s="19">
        <v>0</v>
      </c>
      <c r="I66" s="19">
        <v>0</v>
      </c>
      <c r="J66" s="19">
        <v>0</v>
      </c>
      <c r="K66" s="35">
        <f t="shared" si="18"/>
        <v>-839099.26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47">
        <v>-45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-45</v>
      </c>
    </row>
    <row r="68" spans="1:11" ht="18.75" customHeight="1">
      <c r="A68" s="12" t="s">
        <v>83</v>
      </c>
      <c r="B68" s="35">
        <f aca="true" t="shared" si="20" ref="B68:J68">SUM(B69:B92)</f>
        <v>-106678.98000000001</v>
      </c>
      <c r="C68" s="35">
        <f t="shared" si="20"/>
        <v>-21066.140000000003</v>
      </c>
      <c r="D68" s="35">
        <f t="shared" si="20"/>
        <v>-20809.13</v>
      </c>
      <c r="E68" s="35">
        <f t="shared" si="20"/>
        <v>-26328.66</v>
      </c>
      <c r="F68" s="35">
        <f t="shared" si="20"/>
        <v>-19398.46</v>
      </c>
      <c r="G68" s="35">
        <f t="shared" si="20"/>
        <v>-28190.47</v>
      </c>
      <c r="H68" s="35">
        <f t="shared" si="20"/>
        <v>-13486.5</v>
      </c>
      <c r="I68" s="35">
        <f t="shared" si="20"/>
        <v>-43918.68000000001</v>
      </c>
      <c r="J68" s="35">
        <f t="shared" si="20"/>
        <v>-25792.86</v>
      </c>
      <c r="K68" s="35">
        <f t="shared" si="18"/>
        <v>-305669.88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-149.99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-185.99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-1067.75</v>
      </c>
      <c r="E71" s="19">
        <v>0</v>
      </c>
      <c r="F71" s="35">
        <v>-380.65</v>
      </c>
      <c r="G71" s="19">
        <v>0</v>
      </c>
      <c r="H71" s="19">
        <v>0</v>
      </c>
      <c r="I71" s="47">
        <v>-1983.99</v>
      </c>
      <c r="J71" s="19">
        <v>0</v>
      </c>
      <c r="K71" s="35">
        <f t="shared" si="18"/>
        <v>-3432.3900000000003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-13467.74</v>
      </c>
      <c r="C73" s="35">
        <v>-19550.83</v>
      </c>
      <c r="D73" s="35">
        <v>-18482.18</v>
      </c>
      <c r="E73" s="35">
        <v>-12960.81</v>
      </c>
      <c r="F73" s="35">
        <v>-17810.85</v>
      </c>
      <c r="G73" s="35">
        <v>-27140.99</v>
      </c>
      <c r="H73" s="35">
        <v>-13289.62</v>
      </c>
      <c r="I73" s="35">
        <v>-4671.92</v>
      </c>
      <c r="J73" s="35">
        <v>-9631.56</v>
      </c>
      <c r="K73" s="48">
        <f t="shared" si="18"/>
        <v>-137006.5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35">
        <v>-92000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48">
        <f t="shared" si="18"/>
        <v>-92000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123</v>
      </c>
      <c r="B91" s="35">
        <v>-1211.24</v>
      </c>
      <c r="C91" s="35">
        <v>-1365.32</v>
      </c>
      <c r="D91" s="35">
        <v>-1241.2</v>
      </c>
      <c r="E91" s="35">
        <v>-603.48</v>
      </c>
      <c r="F91" s="35">
        <v>-1206.96</v>
      </c>
      <c r="G91" s="35">
        <v>-1031.48</v>
      </c>
      <c r="H91" s="35">
        <v>-196.88</v>
      </c>
      <c r="I91" s="19">
        <v>0</v>
      </c>
      <c r="J91" s="35">
        <v>-680.52</v>
      </c>
      <c r="K91" s="35">
        <f t="shared" si="18"/>
        <v>-7537.08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-12764.37</v>
      </c>
      <c r="F92" s="19">
        <v>0</v>
      </c>
      <c r="G92" s="19">
        <v>0</v>
      </c>
      <c r="H92" s="19">
        <v>0</v>
      </c>
      <c r="I92" s="48">
        <v>-7262.77</v>
      </c>
      <c r="J92" s="48">
        <v>-15480.78</v>
      </c>
      <c r="K92" s="48">
        <f t="shared" si="18"/>
        <v>-35507.92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125</v>
      </c>
      <c r="B94" s="35">
        <v>492171.37</v>
      </c>
      <c r="C94" s="19">
        <v>0</v>
      </c>
      <c r="D94" s="19">
        <v>0</v>
      </c>
      <c r="E94" s="19">
        <v>0</v>
      </c>
      <c r="F94" s="35">
        <v>337366.3</v>
      </c>
      <c r="G94" s="19">
        <v>0</v>
      </c>
      <c r="H94" s="35">
        <v>11272.6</v>
      </c>
      <c r="I94" s="19">
        <v>0</v>
      </c>
      <c r="J94" s="19">
        <v>0</v>
      </c>
      <c r="K94" s="48">
        <f t="shared" si="18"/>
        <v>840810.2699999999</v>
      </c>
      <c r="L94" s="55"/>
    </row>
    <row r="95" spans="1:12" ht="18.75" customHeight="1">
      <c r="A95" s="16" t="s">
        <v>106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1518056.6800000002</v>
      </c>
      <c r="C97" s="24">
        <f t="shared" si="21"/>
        <v>1977110.92</v>
      </c>
      <c r="D97" s="24">
        <f t="shared" si="21"/>
        <v>2359018.5900000003</v>
      </c>
      <c r="E97" s="24">
        <f t="shared" si="21"/>
        <v>1105901.9400000004</v>
      </c>
      <c r="F97" s="24">
        <f t="shared" si="21"/>
        <v>1883232.08</v>
      </c>
      <c r="G97" s="24">
        <f t="shared" si="21"/>
        <v>2336175.9899999993</v>
      </c>
      <c r="H97" s="24">
        <f t="shared" si="21"/>
        <v>1263163.9500000002</v>
      </c>
      <c r="I97" s="24">
        <f>+I98+I99</f>
        <v>487138.55</v>
      </c>
      <c r="J97" s="24">
        <f>+J98+J99</f>
        <v>753872.13</v>
      </c>
      <c r="K97" s="48">
        <f>SUM(B97:J97)</f>
        <v>13683670.83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1500595.9700000002</v>
      </c>
      <c r="C98" s="24">
        <f t="shared" si="22"/>
        <v>1954977.47</v>
      </c>
      <c r="D98" s="24">
        <f t="shared" si="22"/>
        <v>2333616.7</v>
      </c>
      <c r="E98" s="24">
        <f t="shared" si="22"/>
        <v>1084909.5800000003</v>
      </c>
      <c r="F98" s="24">
        <f t="shared" si="22"/>
        <v>1861659.4500000002</v>
      </c>
      <c r="G98" s="24">
        <f t="shared" si="22"/>
        <v>2308361.7599999993</v>
      </c>
      <c r="H98" s="24">
        <f t="shared" si="22"/>
        <v>1244955.4400000002</v>
      </c>
      <c r="I98" s="24">
        <f t="shared" si="22"/>
        <v>487138.55</v>
      </c>
      <c r="J98" s="24">
        <f t="shared" si="22"/>
        <v>740696.82</v>
      </c>
      <c r="K98" s="48">
        <f>SUM(B98:J98)</f>
        <v>13516911.740000002</v>
      </c>
      <c r="L98" s="54"/>
    </row>
    <row r="99" spans="1:11" ht="18" customHeight="1">
      <c r="A99" s="16" t="s">
        <v>104</v>
      </c>
      <c r="B99" s="24">
        <f aca="true" t="shared" si="23" ref="B99:J99">IF(+B56+B95+B100&lt;0,0,(B56+B95+B100))</f>
        <v>17460.71</v>
      </c>
      <c r="C99" s="24">
        <f t="shared" si="23"/>
        <v>22133.45</v>
      </c>
      <c r="D99" s="24">
        <f t="shared" si="23"/>
        <v>25401.89</v>
      </c>
      <c r="E99" s="24">
        <f t="shared" si="23"/>
        <v>20992.36</v>
      </c>
      <c r="F99" s="24">
        <f t="shared" si="23"/>
        <v>21572.63</v>
      </c>
      <c r="G99" s="24">
        <f t="shared" si="23"/>
        <v>27814.23</v>
      </c>
      <c r="H99" s="24">
        <f t="shared" si="23"/>
        <v>18208.51</v>
      </c>
      <c r="I99" s="19">
        <f t="shared" si="23"/>
        <v>0</v>
      </c>
      <c r="J99" s="24">
        <f t="shared" si="23"/>
        <v>13175.31</v>
      </c>
      <c r="K99" s="48">
        <f>SUM(B99:J99)</f>
        <v>166759.09000000003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13683670.820000002</v>
      </c>
      <c r="L105" s="54"/>
    </row>
    <row r="106" spans="1:11" ht="18.75" customHeight="1">
      <c r="A106" s="26" t="s">
        <v>74</v>
      </c>
      <c r="B106" s="27">
        <v>230681.49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230681.49</v>
      </c>
    </row>
    <row r="107" spans="1:11" ht="18.75" customHeight="1">
      <c r="A107" s="26" t="s">
        <v>75</v>
      </c>
      <c r="B107" s="27">
        <v>1287375.18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1287375.18</v>
      </c>
    </row>
    <row r="108" spans="1:11" ht="18.75" customHeight="1">
      <c r="A108" s="26" t="s">
        <v>76</v>
      </c>
      <c r="B108" s="40">
        <v>0</v>
      </c>
      <c r="C108" s="27">
        <f>+C97</f>
        <v>1977110.92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1977110.92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2359018.5900000003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2359018.5900000003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1105901.9400000004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1105901.9400000004</v>
      </c>
    </row>
    <row r="111" spans="1:11" ht="18.75" customHeight="1">
      <c r="A111" s="69" t="s">
        <v>111</v>
      </c>
      <c r="B111" s="40">
        <v>0</v>
      </c>
      <c r="C111" s="40">
        <v>0</v>
      </c>
      <c r="D111" s="40">
        <v>0</v>
      </c>
      <c r="E111" s="40">
        <v>0</v>
      </c>
      <c r="F111" s="27">
        <v>355384.91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355384.91</v>
      </c>
    </row>
    <row r="112" spans="1:11" ht="18.75" customHeight="1">
      <c r="A112" s="69" t="s">
        <v>112</v>
      </c>
      <c r="B112" s="40">
        <v>0</v>
      </c>
      <c r="C112" s="40">
        <v>0</v>
      </c>
      <c r="D112" s="40">
        <v>0</v>
      </c>
      <c r="E112" s="40">
        <v>0</v>
      </c>
      <c r="F112" s="27">
        <v>905974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905974</v>
      </c>
    </row>
    <row r="113" spans="1:11" ht="18.75" customHeight="1">
      <c r="A113" s="69" t="s">
        <v>113</v>
      </c>
      <c r="B113" s="40">
        <v>0</v>
      </c>
      <c r="C113" s="40">
        <v>0</v>
      </c>
      <c r="D113" s="40">
        <v>0</v>
      </c>
      <c r="E113" s="40">
        <v>0</v>
      </c>
      <c r="F113" s="27">
        <v>621873.18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621873.18</v>
      </c>
    </row>
    <row r="114" spans="1:11" ht="18.75" customHeight="1">
      <c r="A114" s="69" t="s">
        <v>114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697278.46</v>
      </c>
      <c r="H114" s="40">
        <v>0</v>
      </c>
      <c r="I114" s="40">
        <v>0</v>
      </c>
      <c r="J114" s="40">
        <v>0</v>
      </c>
      <c r="K114" s="41">
        <f t="shared" si="24"/>
        <v>697278.46</v>
      </c>
    </row>
    <row r="115" spans="1:11" ht="18.75" customHeight="1">
      <c r="A115" s="69" t="s">
        <v>115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54759.41</v>
      </c>
      <c r="H115" s="40">
        <v>0</v>
      </c>
      <c r="I115" s="40">
        <v>0</v>
      </c>
      <c r="J115" s="40">
        <v>0</v>
      </c>
      <c r="K115" s="41">
        <f t="shared" si="24"/>
        <v>54759.41</v>
      </c>
    </row>
    <row r="116" spans="1:11" ht="18.75" customHeight="1">
      <c r="A116" s="69" t="s">
        <v>116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355575.36</v>
      </c>
      <c r="H116" s="40">
        <v>0</v>
      </c>
      <c r="I116" s="40">
        <v>0</v>
      </c>
      <c r="J116" s="40">
        <v>0</v>
      </c>
      <c r="K116" s="41">
        <f t="shared" si="24"/>
        <v>355575.36</v>
      </c>
    </row>
    <row r="117" spans="1:11" ht="18.75" customHeight="1">
      <c r="A117" s="69" t="s">
        <v>117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346761.69</v>
      </c>
      <c r="H117" s="40">
        <v>0</v>
      </c>
      <c r="I117" s="40">
        <v>0</v>
      </c>
      <c r="J117" s="40">
        <v>0</v>
      </c>
      <c r="K117" s="41">
        <f t="shared" si="24"/>
        <v>346761.69</v>
      </c>
    </row>
    <row r="118" spans="1:11" ht="18.75" customHeight="1">
      <c r="A118" s="69" t="s">
        <v>118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881801.06</v>
      </c>
      <c r="H118" s="40">
        <v>0</v>
      </c>
      <c r="I118" s="40">
        <v>0</v>
      </c>
      <c r="J118" s="40">
        <v>0</v>
      </c>
      <c r="K118" s="41">
        <f t="shared" si="24"/>
        <v>881801.06</v>
      </c>
    </row>
    <row r="119" spans="1:11" ht="18.75" customHeight="1">
      <c r="A119" s="69" t="s">
        <v>119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472904.11</v>
      </c>
      <c r="I119" s="40">
        <v>0</v>
      </c>
      <c r="J119" s="40">
        <v>0</v>
      </c>
      <c r="K119" s="41">
        <f t="shared" si="24"/>
        <v>472904.11</v>
      </c>
    </row>
    <row r="120" spans="1:11" ht="18.75" customHeight="1">
      <c r="A120" s="69" t="s">
        <v>120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790259.84</v>
      </c>
      <c r="I120" s="40">
        <v>0</v>
      </c>
      <c r="J120" s="40">
        <v>0</v>
      </c>
      <c r="K120" s="41">
        <f t="shared" si="24"/>
        <v>790259.84</v>
      </c>
    </row>
    <row r="121" spans="1:11" ht="18.75" customHeight="1">
      <c r="A121" s="69" t="s">
        <v>121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487138.55</v>
      </c>
      <c r="J121" s="40">
        <v>0</v>
      </c>
      <c r="K121" s="41">
        <f t="shared" si="24"/>
        <v>487138.55</v>
      </c>
    </row>
    <row r="122" spans="1:11" ht="18.75" customHeight="1">
      <c r="A122" s="70" t="s">
        <v>122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753872.13</v>
      </c>
      <c r="K122" s="44">
        <f t="shared" si="24"/>
        <v>753872.13</v>
      </c>
    </row>
    <row r="123" spans="1:11" ht="18.75" customHeight="1">
      <c r="A123" s="39" t="s">
        <v>126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39" t="s">
        <v>127</v>
      </c>
    </row>
    <row r="125" ht="18.75" customHeight="1">
      <c r="A125" s="39" t="s">
        <v>128</v>
      </c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2015-03-16T18:07:12Z</dcterms:modified>
  <cp:category/>
  <cp:version/>
  <cp:contentType/>
  <cp:contentStatus/>
</cp:coreProperties>
</file>