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<sst xmlns="http://schemas.openxmlformats.org/spreadsheetml/2006/main" count="126" uniqueCount="126">
  <si>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</si>
  <si>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</si>
  <si>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</si>
  <si>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</si>
  <si>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</si>
  <si>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</si>
  <si>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</si>
  <si>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</si>
  <si>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</si>
  <si>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</si>
  <si>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</si>
  <si>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</si>
  <si>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</si>
  <si>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</si>
  <si>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</si>
  <si>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</si>
  <si>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</si>
  <si>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</si>
  <si>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</si>
  <si>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</si>
  <si>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</si>
  <si>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</si>
  <si>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</si>
  <si>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</si>
  <si>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</si>
  <si>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</si>
  <si>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</si>
  <si>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</si>
  <si>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</si>
  <si>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</si>
  <si>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</si>
  <si>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</si>
  <si>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</si>
  <si>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</si>
  <si>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</si>
  <si>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</si>
  <si>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</si>
  <si>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</si>
  <si>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</si>
  <si>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</si>
  <si>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</si>
  <si>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</si>
  <si>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</si>
  <si>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</si>
  <si>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</si>
  <si>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</si>
  <si>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</si>
  <si>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</si>
  <si>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</si>
  <si>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</si>
  <si>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</si>
  <si>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</si>
  <si>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</si>
  <si>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</si>
  <si>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</si>
  <si>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</si>
  <si>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</si>
  <si>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</si>
  <si>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</si>
  <si>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</si>
  <si>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</si>
  <si>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</si>
  <si>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</si>
  <si>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</si>
  <si>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</si>
  <si>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</si>
  <si>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</si>
  <si>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</si>
  <si>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</si>
  <si>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</si>
  <si>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</si>
  <si>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</si>
  <si>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</si>
  <si>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</si>
  <si>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</si>
  <si>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</si>
  <si>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</si>
  <si>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</si>
  <si>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</si>
  <si>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</si>
  <si>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</si>
  <si>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</si>
  <si>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</si>
  <si>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</si>
  <si>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</si>
  <si>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</si>
  <si>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</si>
  <si>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</si>
  <si>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</si>
  <si>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</si>
  <si>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</si>
  <si>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</si>
  <si>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</si>
  <si>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</si>
  <si>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</si>
  <si>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</si>
  <si>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</si>
  <si>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</si>
  <si>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</si>
  <si>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</si>
  <si>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</si>
  <si>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</si>
  <si>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</si>
  <si>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</si>
  <si>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</si>
  <si>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</si>
  <si>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</si>
  <si>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</si>
  <si>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</si>
  <si>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</si>
  <si>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</si>
  <si>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</si>
  <si>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</si>
  <si>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</si>
  <si>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</si>
  <si>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</si>
  <si>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</si>
  <si>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</si>
  <si>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</si>
  <si>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</si>
  <si>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</si>
  <si>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</si>
  <si>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</si>
  <si>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</si>
  <si>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</si>
  <si>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09/03/15 - VENCIMENTO 16/03/15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</si>
</sst>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552502</v>
      </c>
      <c r="C7" s="9">
        <f t="shared" si="0"/>
        <v>796053</v>
      </c>
      <c r="D7" s="9">
        <f t="shared" si="0"/>
        <v>830031</v>
      </c>
      <c r="E7" s="9">
        <f t="shared" si="0"/>
        <v>556101</v>
      </c>
      <c r="F7" s="9">
        <f t="shared" si="0"/>
        <v>750595</v>
      </c>
      <c r="G7" s="9">
        <f t="shared" si="0"/>
        <v>1205713</v>
      </c>
      <c r="H7" s="9">
        <f t="shared" si="0"/>
        <v>566269</v>
      </c>
      <c r="I7" s="9">
        <f t="shared" si="0"/>
        <v>125895</v>
      </c>
      <c r="J7" s="9">
        <f t="shared" si="0"/>
        <v>312951</v>
      </c>
      <c r="K7" s="9">
        <f t="shared" si="0"/>
        <v>5696110</v>
      </c>
      <c r="L7" s="52"/>
    </row>
    <row r="8" spans="1:11" ht="17.25" customHeight="1">
      <c r="A8" s="10" t="s">
        <v>103</v>
      </c>
      <c r="B8" s="11">
        <f>B9+B12+B16</f>
        <v>331966</v>
      </c>
      <c r="C8" s="11">
        <f aca="true" t="shared" si="1" ref="C8:J8">C9+C12+C16</f>
        <v>491930</v>
      </c>
      <c r="D8" s="11">
        <f t="shared" si="1"/>
        <v>481049</v>
      </c>
      <c r="E8" s="11">
        <f t="shared" si="1"/>
        <v>334881</v>
      </c>
      <c r="F8" s="11">
        <f t="shared" si="1"/>
        <v>426067</v>
      </c>
      <c r="G8" s="11">
        <f t="shared" si="1"/>
        <v>667606</v>
      </c>
      <c r="H8" s="11">
        <f t="shared" si="1"/>
        <v>355646</v>
      </c>
      <c r="I8" s="11">
        <f t="shared" si="1"/>
        <v>69751</v>
      </c>
      <c r="J8" s="11">
        <f t="shared" si="1"/>
        <v>180458</v>
      </c>
      <c r="K8" s="11">
        <f>SUM(B8:J8)</f>
        <v>3339354</v>
      </c>
    </row>
    <row r="9" spans="1:11" ht="17.25" customHeight="1">
      <c r="A9" s="15" t="s">
        <v>17</v>
      </c>
      <c r="B9" s="13">
        <f>+B10+B11</f>
        <v>51501</v>
      </c>
      <c r="C9" s="13">
        <f aca="true" t="shared" si="2" ref="C9:J9">+C10+C11</f>
        <v>79518</v>
      </c>
      <c r="D9" s="13">
        <f t="shared" si="2"/>
        <v>72374</v>
      </c>
      <c r="E9" s="13">
        <f t="shared" si="2"/>
        <v>50932</v>
      </c>
      <c r="F9" s="13">
        <f t="shared" si="2"/>
        <v>57822</v>
      </c>
      <c r="G9" s="13">
        <f t="shared" si="2"/>
        <v>72434</v>
      </c>
      <c r="H9" s="13">
        <f t="shared" si="2"/>
        <v>67096</v>
      </c>
      <c r="I9" s="13">
        <f t="shared" si="2"/>
        <v>12439</v>
      </c>
      <c r="J9" s="13">
        <f t="shared" si="2"/>
        <v>24934</v>
      </c>
      <c r="K9" s="11">
        <f>SUM(B9:J9)</f>
        <v>489050</v>
      </c>
    </row>
    <row r="10" spans="1:11" ht="17.25" customHeight="1">
      <c r="A10" s="29" t="s">
        <v>18</v>
      </c>
      <c r="B10" s="13">
        <v>51501</v>
      </c>
      <c r="C10" s="13">
        <v>79518</v>
      </c>
      <c r="D10" s="13">
        <v>72374</v>
      </c>
      <c r="E10" s="13">
        <v>50932</v>
      </c>
      <c r="F10" s="13">
        <v>57822</v>
      </c>
      <c r="G10" s="13">
        <v>72434</v>
      </c>
      <c r="H10" s="13">
        <v>67096</v>
      </c>
      <c r="I10" s="13">
        <v>12439</v>
      </c>
      <c r="J10" s="13">
        <v>24934</v>
      </c>
      <c r="K10" s="11">
        <f>SUM(B10:J10)</f>
        <v>489050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256741</v>
      </c>
      <c r="C12" s="17">
        <f t="shared" si="3"/>
        <v>377391</v>
      </c>
      <c r="D12" s="17">
        <f t="shared" si="3"/>
        <v>375789</v>
      </c>
      <c r="E12" s="17">
        <f t="shared" si="3"/>
        <v>262144</v>
      </c>
      <c r="F12" s="17">
        <f t="shared" si="3"/>
        <v>339593</v>
      </c>
      <c r="G12" s="17">
        <f t="shared" si="3"/>
        <v>551444</v>
      </c>
      <c r="H12" s="17">
        <f t="shared" si="3"/>
        <v>267035</v>
      </c>
      <c r="I12" s="17">
        <f t="shared" si="3"/>
        <v>51751</v>
      </c>
      <c r="J12" s="17">
        <f t="shared" si="3"/>
        <v>143007</v>
      </c>
      <c r="K12" s="11">
        <f aca="true" t="shared" si="4" ref="K12:K27">SUM(B12:J12)</f>
        <v>2624895</v>
      </c>
    </row>
    <row r="13" spans="1:13" ht="17.25" customHeight="1">
      <c r="A13" s="14" t="s">
        <v>20</v>
      </c>
      <c r="B13" s="13">
        <v>121666</v>
      </c>
      <c r="C13" s="13">
        <v>189124</v>
      </c>
      <c r="D13" s="13">
        <v>190673</v>
      </c>
      <c r="E13" s="13">
        <v>132053</v>
      </c>
      <c r="F13" s="13">
        <v>170338</v>
      </c>
      <c r="G13" s="13">
        <v>263391</v>
      </c>
      <c r="H13" s="13">
        <v>123813</v>
      </c>
      <c r="I13" s="13">
        <v>27514</v>
      </c>
      <c r="J13" s="13">
        <v>72890</v>
      </c>
      <c r="K13" s="11">
        <f t="shared" si="4"/>
        <v>1291462</v>
      </c>
      <c r="L13" s="52"/>
      <c r="M13" s="53"/>
    </row>
    <row r="14" spans="1:12" ht="17.25" customHeight="1">
      <c r="A14" s="14" t="s">
        <v>21</v>
      </c>
      <c r="B14" s="13">
        <v>118449</v>
      </c>
      <c r="C14" s="13">
        <v>161947</v>
      </c>
      <c r="D14" s="13">
        <v>159018</v>
      </c>
      <c r="E14" s="13">
        <v>113671</v>
      </c>
      <c r="F14" s="13">
        <v>149569</v>
      </c>
      <c r="G14" s="13">
        <v>261014</v>
      </c>
      <c r="H14" s="13">
        <v>123071</v>
      </c>
      <c r="I14" s="13">
        <v>19864</v>
      </c>
      <c r="J14" s="13">
        <v>61148</v>
      </c>
      <c r="K14" s="11">
        <f t="shared" si="4"/>
        <v>1167751</v>
      </c>
      <c r="L14" s="52"/>
    </row>
    <row r="15" spans="1:11" ht="17.25" customHeight="1">
      <c r="A15" s="14" t="s">
        <v>22</v>
      </c>
      <c r="B15" s="13">
        <v>16626</v>
      </c>
      <c r="C15" s="13">
        <v>26320</v>
      </c>
      <c r="D15" s="13">
        <v>26098</v>
      </c>
      <c r="E15" s="13">
        <v>16420</v>
      </c>
      <c r="F15" s="13">
        <v>19686</v>
      </c>
      <c r="G15" s="13">
        <v>27039</v>
      </c>
      <c r="H15" s="13">
        <v>20151</v>
      </c>
      <c r="I15" s="13">
        <v>4373</v>
      </c>
      <c r="J15" s="13">
        <v>8969</v>
      </c>
      <c r="K15" s="11">
        <f t="shared" si="4"/>
        <v>165682</v>
      </c>
    </row>
    <row r="16" spans="1:11" ht="17.25" customHeight="1">
      <c r="A16" s="15" t="s">
        <v>99</v>
      </c>
      <c r="B16" s="13">
        <f>B17+B18+B19</f>
        <v>23724</v>
      </c>
      <c r="C16" s="13">
        <f aca="true" t="shared" si="5" ref="C16:J16">C17+C18+C19</f>
        <v>35021</v>
      </c>
      <c r="D16" s="13">
        <f t="shared" si="5"/>
        <v>32886</v>
      </c>
      <c r="E16" s="13">
        <f t="shared" si="5"/>
        <v>21805</v>
      </c>
      <c r="F16" s="13">
        <f t="shared" si="5"/>
        <v>28652</v>
      </c>
      <c r="G16" s="13">
        <f t="shared" si="5"/>
        <v>43728</v>
      </c>
      <c r="H16" s="13">
        <f t="shared" si="5"/>
        <v>21515</v>
      </c>
      <c r="I16" s="13">
        <f t="shared" si="5"/>
        <v>5561</v>
      </c>
      <c r="J16" s="13">
        <f t="shared" si="5"/>
        <v>12517</v>
      </c>
      <c r="K16" s="11">
        <f t="shared" si="4"/>
        <v>225409</v>
      </c>
    </row>
    <row r="17" spans="1:11" ht="17.25" customHeight="1">
      <c r="A17" s="14" t="s">
        <v>100</v>
      </c>
      <c r="B17" s="13">
        <v>7790</v>
      </c>
      <c r="C17" s="13">
        <v>12003</v>
      </c>
      <c r="D17" s="13">
        <v>10692</v>
      </c>
      <c r="E17" s="13">
        <v>8106</v>
      </c>
      <c r="F17" s="13">
        <v>10832</v>
      </c>
      <c r="G17" s="13">
        <v>18505</v>
      </c>
      <c r="H17" s="13">
        <v>9169</v>
      </c>
      <c r="I17" s="13">
        <v>1983</v>
      </c>
      <c r="J17" s="13">
        <v>4060</v>
      </c>
      <c r="K17" s="11">
        <f t="shared" si="4"/>
        <v>83140</v>
      </c>
    </row>
    <row r="18" spans="1:11" ht="17.25" customHeight="1">
      <c r="A18" s="14" t="s">
        <v>101</v>
      </c>
      <c r="B18" s="13">
        <v>1227</v>
      </c>
      <c r="C18" s="13">
        <v>1391</v>
      </c>
      <c r="D18" s="13">
        <v>1484</v>
      </c>
      <c r="E18" s="13">
        <v>1264</v>
      </c>
      <c r="F18" s="13">
        <v>1384</v>
      </c>
      <c r="G18" s="13">
        <v>2493</v>
      </c>
      <c r="H18" s="13">
        <v>1077</v>
      </c>
      <c r="I18" s="13">
        <v>271</v>
      </c>
      <c r="J18" s="13">
        <v>473</v>
      </c>
      <c r="K18" s="11">
        <f t="shared" si="4"/>
        <v>11064</v>
      </c>
    </row>
    <row r="19" spans="1:11" ht="17.25" customHeight="1">
      <c r="A19" s="14" t="s">
        <v>102</v>
      </c>
      <c r="B19" s="13">
        <v>14707</v>
      </c>
      <c r="C19" s="13">
        <v>21627</v>
      </c>
      <c r="D19" s="13">
        <v>20710</v>
      </c>
      <c r="E19" s="13">
        <v>12435</v>
      </c>
      <c r="F19" s="13">
        <v>16436</v>
      </c>
      <c r="G19" s="13">
        <v>22730</v>
      </c>
      <c r="H19" s="13">
        <v>11269</v>
      </c>
      <c r="I19" s="13">
        <v>3307</v>
      </c>
      <c r="J19" s="13">
        <v>7984</v>
      </c>
      <c r="K19" s="11">
        <f t="shared" si="4"/>
        <v>131205</v>
      </c>
    </row>
    <row r="20" spans="1:11" ht="17.25" customHeight="1">
      <c r="A20" s="16" t="s">
        <v>23</v>
      </c>
      <c r="B20" s="11">
        <f>+B21+B22+B23</f>
        <v>174571</v>
      </c>
      <c r="C20" s="11">
        <f aca="true" t="shared" si="6" ref="C20:J20">+C21+C22+C23</f>
        <v>223747</v>
      </c>
      <c r="D20" s="11">
        <f t="shared" si="6"/>
        <v>253304</v>
      </c>
      <c r="E20" s="11">
        <f t="shared" si="6"/>
        <v>162578</v>
      </c>
      <c r="F20" s="11">
        <f t="shared" si="6"/>
        <v>252280</v>
      </c>
      <c r="G20" s="11">
        <f t="shared" si="6"/>
        <v>452831</v>
      </c>
      <c r="H20" s="11">
        <f t="shared" si="6"/>
        <v>160529</v>
      </c>
      <c r="I20" s="11">
        <f t="shared" si="6"/>
        <v>39161</v>
      </c>
      <c r="J20" s="11">
        <f t="shared" si="6"/>
        <v>91876</v>
      </c>
      <c r="K20" s="11">
        <f t="shared" si="4"/>
        <v>1810877</v>
      </c>
    </row>
    <row r="21" spans="1:12" ht="17.25" customHeight="1">
      <c r="A21" s="12" t="s">
        <v>24</v>
      </c>
      <c r="B21" s="13">
        <v>93505</v>
      </c>
      <c r="C21" s="13">
        <v>130306</v>
      </c>
      <c r="D21" s="13">
        <v>146842</v>
      </c>
      <c r="E21" s="13">
        <v>93799</v>
      </c>
      <c r="F21" s="13">
        <v>144566</v>
      </c>
      <c r="G21" s="13">
        <v>241111</v>
      </c>
      <c r="H21" s="13">
        <v>90935</v>
      </c>
      <c r="I21" s="13">
        <v>23731</v>
      </c>
      <c r="J21" s="13">
        <v>52444</v>
      </c>
      <c r="K21" s="11">
        <f t="shared" si="4"/>
        <v>1017239</v>
      </c>
      <c r="L21" s="52"/>
    </row>
    <row r="22" spans="1:12" ht="17.25" customHeight="1">
      <c r="A22" s="12" t="s">
        <v>25</v>
      </c>
      <c r="B22" s="13">
        <v>72704</v>
      </c>
      <c r="C22" s="13">
        <v>82440</v>
      </c>
      <c r="D22" s="13">
        <v>93461</v>
      </c>
      <c r="E22" s="13">
        <v>61813</v>
      </c>
      <c r="F22" s="13">
        <v>97432</v>
      </c>
      <c r="G22" s="13">
        <v>195268</v>
      </c>
      <c r="H22" s="13">
        <v>61579</v>
      </c>
      <c r="I22" s="13">
        <v>13288</v>
      </c>
      <c r="J22" s="13">
        <v>34818</v>
      </c>
      <c r="K22" s="11">
        <f t="shared" si="4"/>
        <v>712803</v>
      </c>
      <c r="L22" s="52"/>
    </row>
    <row r="23" spans="1:11" ht="17.25" customHeight="1">
      <c r="A23" s="12" t="s">
        <v>26</v>
      </c>
      <c r="B23" s="13">
        <v>8362</v>
      </c>
      <c r="C23" s="13">
        <v>11001</v>
      </c>
      <c r="D23" s="13">
        <v>13001</v>
      </c>
      <c r="E23" s="13">
        <v>6966</v>
      </c>
      <c r="F23" s="13">
        <v>10282</v>
      </c>
      <c r="G23" s="13">
        <v>16452</v>
      </c>
      <c r="H23" s="13">
        <v>8015</v>
      </c>
      <c r="I23" s="13">
        <v>2142</v>
      </c>
      <c r="J23" s="13">
        <v>4614</v>
      </c>
      <c r="K23" s="11">
        <f t="shared" si="4"/>
        <v>80835</v>
      </c>
    </row>
    <row r="24" spans="1:11" ht="17.25" customHeight="1">
      <c r="A24" s="16" t="s">
        <v>27</v>
      </c>
      <c r="B24" s="13">
        <v>45965</v>
      </c>
      <c r="C24" s="13">
        <v>80376</v>
      </c>
      <c r="D24" s="13">
        <v>95678</v>
      </c>
      <c r="E24" s="13">
        <v>58642</v>
      </c>
      <c r="F24" s="13">
        <v>72248</v>
      </c>
      <c r="G24" s="13">
        <v>85276</v>
      </c>
      <c r="H24" s="13">
        <v>41883</v>
      </c>
      <c r="I24" s="13">
        <v>16983</v>
      </c>
      <c r="J24" s="13">
        <v>40617</v>
      </c>
      <c r="K24" s="11">
        <f t="shared" si="4"/>
        <v>537668</v>
      </c>
    </row>
    <row r="25" spans="1:12" ht="17.25" customHeight="1">
      <c r="A25" s="12" t="s">
        <v>28</v>
      </c>
      <c r="B25" s="13">
        <v>29418</v>
      </c>
      <c r="C25" s="13">
        <v>51441</v>
      </c>
      <c r="D25" s="13">
        <v>61234</v>
      </c>
      <c r="E25" s="13">
        <v>37531</v>
      </c>
      <c r="F25" s="13">
        <v>46239</v>
      </c>
      <c r="G25" s="13">
        <v>54577</v>
      </c>
      <c r="H25" s="13">
        <v>26805</v>
      </c>
      <c r="I25" s="13">
        <v>10869</v>
      </c>
      <c r="J25" s="13">
        <v>25995</v>
      </c>
      <c r="K25" s="11">
        <f t="shared" si="4"/>
        <v>344109</v>
      </c>
      <c r="L25" s="52"/>
    </row>
    <row r="26" spans="1:12" ht="17.25" customHeight="1">
      <c r="A26" s="12" t="s">
        <v>29</v>
      </c>
      <c r="B26" s="13">
        <v>16547</v>
      </c>
      <c r="C26" s="13">
        <v>28935</v>
      </c>
      <c r="D26" s="13">
        <v>34444</v>
      </c>
      <c r="E26" s="13">
        <v>21111</v>
      </c>
      <c r="F26" s="13">
        <v>26009</v>
      </c>
      <c r="G26" s="13">
        <v>30699</v>
      </c>
      <c r="H26" s="13">
        <v>15078</v>
      </c>
      <c r="I26" s="13">
        <v>6114</v>
      </c>
      <c r="J26" s="13">
        <v>14622</v>
      </c>
      <c r="K26" s="11">
        <f t="shared" si="4"/>
        <v>193559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8211</v>
      </c>
      <c r="I27" s="11">
        <v>0</v>
      </c>
      <c r="J27" s="11">
        <v>0</v>
      </c>
      <c r="K27" s="11">
        <f t="shared" si="4"/>
        <v>8211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2.4099478</v>
      </c>
      <c r="C29" s="60">
        <f aca="true" t="shared" si="7" ref="C29:J29">SUM(C30:C33)</f>
        <v>2.74888584</v>
      </c>
      <c r="D29" s="60">
        <f t="shared" si="7"/>
        <v>3.09535677</v>
      </c>
      <c r="E29" s="60">
        <f t="shared" si="7"/>
        <v>2.6322787400000003</v>
      </c>
      <c r="F29" s="60">
        <f t="shared" si="7"/>
        <v>2.5551841800000004</v>
      </c>
      <c r="G29" s="60">
        <f t="shared" si="7"/>
        <v>2.19774348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-0.0037522</v>
      </c>
      <c r="C32" s="62">
        <v>-0.00422016</v>
      </c>
      <c r="D32" s="62">
        <v>-0.00414323</v>
      </c>
      <c r="E32" s="62">
        <v>-0.00372126</v>
      </c>
      <c r="F32" s="62">
        <v>-0.00381582</v>
      </c>
      <c r="G32" s="62">
        <v>-0.00365652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7059.67</v>
      </c>
      <c r="I35" s="19">
        <v>0</v>
      </c>
      <c r="J35" s="19">
        <v>0</v>
      </c>
      <c r="K35" s="23">
        <f>SUM(B35:J35)</f>
        <v>7059.67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3124.4</v>
      </c>
      <c r="C39" s="23">
        <f aca="true" t="shared" si="8" ref="C39:J39">+C43</f>
        <v>4703.72</v>
      </c>
      <c r="D39" s="23">
        <f t="shared" si="8"/>
        <v>4703.72</v>
      </c>
      <c r="E39" s="19">
        <f t="shared" si="8"/>
        <v>2799.12</v>
      </c>
      <c r="F39" s="23">
        <f t="shared" si="8"/>
        <v>4220.08</v>
      </c>
      <c r="G39" s="23">
        <f t="shared" si="8"/>
        <v>6210.28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32142.8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3124.4</v>
      </c>
      <c r="C43" s="65">
        <f>ROUND(C44*C45,2)</f>
        <v>4703.72</v>
      </c>
      <c r="D43" s="65">
        <f aca="true" t="shared" si="10" ref="D43:J43">ROUND(D44*D45,2)</f>
        <v>4703.72</v>
      </c>
      <c r="E43" s="65">
        <f t="shared" si="10"/>
        <v>2799.12</v>
      </c>
      <c r="F43" s="65">
        <f t="shared" si="10"/>
        <v>4220.08</v>
      </c>
      <c r="G43" s="65">
        <f t="shared" si="10"/>
        <v>6210.28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32142.8</v>
      </c>
    </row>
    <row r="44" spans="1:11" ht="17.25" customHeight="1">
      <c r="A44" s="66" t="s">
        <v>43</v>
      </c>
      <c r="B44" s="67">
        <v>730</v>
      </c>
      <c r="C44" s="67">
        <v>1099</v>
      </c>
      <c r="D44" s="67">
        <v>1099</v>
      </c>
      <c r="E44" s="67">
        <v>654</v>
      </c>
      <c r="F44" s="67">
        <v>986</v>
      </c>
      <c r="G44" s="67">
        <v>1451</v>
      </c>
      <c r="H44" s="67">
        <v>851</v>
      </c>
      <c r="I44" s="67">
        <v>249</v>
      </c>
      <c r="J44" s="67">
        <v>391</v>
      </c>
      <c r="K44" s="67">
        <f t="shared" si="9"/>
        <v>7510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1352086.0899999999</v>
      </c>
      <c r="C47" s="22">
        <f aca="true" t="shared" si="11" ref="C47:H47">+C48+C56</f>
        <v>2215095.99</v>
      </c>
      <c r="D47" s="22">
        <f t="shared" si="11"/>
        <v>2599347.6800000006</v>
      </c>
      <c r="E47" s="22">
        <f t="shared" si="11"/>
        <v>1487604.3200000003</v>
      </c>
      <c r="F47" s="22">
        <f t="shared" si="11"/>
        <v>1943701.1800000002</v>
      </c>
      <c r="G47" s="22">
        <f t="shared" si="11"/>
        <v>2683872.4</v>
      </c>
      <c r="H47" s="22">
        <f t="shared" si="11"/>
        <v>1455681.8299999998</v>
      </c>
      <c r="I47" s="22">
        <f>+I48+I56</f>
        <v>564299.5599999999</v>
      </c>
      <c r="J47" s="22">
        <f>+J48+J56</f>
        <v>845799.5000000001</v>
      </c>
      <c r="K47" s="22">
        <f>SUM(B47:J47)</f>
        <v>15147488.550000003</v>
      </c>
    </row>
    <row r="48" spans="1:11" ht="17.25" customHeight="1">
      <c r="A48" s="16" t="s">
        <v>46</v>
      </c>
      <c r="B48" s="23">
        <f>SUM(B49:B55)</f>
        <v>1334625.38</v>
      </c>
      <c r="C48" s="23">
        <f aca="true" t="shared" si="12" ref="C48:H48">SUM(C49:C55)</f>
        <v>2192962.54</v>
      </c>
      <c r="D48" s="23">
        <f t="shared" si="12"/>
        <v>2573945.7900000005</v>
      </c>
      <c r="E48" s="23">
        <f t="shared" si="12"/>
        <v>1466611.9600000002</v>
      </c>
      <c r="F48" s="23">
        <f t="shared" si="12"/>
        <v>1922128.5500000003</v>
      </c>
      <c r="G48" s="23">
        <f t="shared" si="12"/>
        <v>2656058.17</v>
      </c>
      <c r="H48" s="23">
        <f t="shared" si="12"/>
        <v>1437473.3199999998</v>
      </c>
      <c r="I48" s="23">
        <f>SUM(I49:I55)</f>
        <v>564299.5599999999</v>
      </c>
      <c r="J48" s="23">
        <f>SUM(J49:J55)</f>
        <v>832624.1900000001</v>
      </c>
      <c r="K48" s="23">
        <f aca="true" t="shared" si="13" ref="K48:K56">SUM(B48:J48)</f>
        <v>14980729.46</v>
      </c>
    </row>
    <row r="49" spans="1:11" ht="17.25" customHeight="1">
      <c r="A49" s="34" t="s">
        <v>47</v>
      </c>
      <c r="B49" s="23">
        <f aca="true" t="shared" si="14" ref="B49:H49">ROUND(B30*B7,2)</f>
        <v>1333574.08</v>
      </c>
      <c r="C49" s="23">
        <f t="shared" si="14"/>
        <v>2186757.59</v>
      </c>
      <c r="D49" s="23">
        <f t="shared" si="14"/>
        <v>2572681.08</v>
      </c>
      <c r="E49" s="23">
        <f t="shared" si="14"/>
        <v>1465882.24</v>
      </c>
      <c r="F49" s="23">
        <f t="shared" si="14"/>
        <v>1920772.61</v>
      </c>
      <c r="G49" s="23">
        <f t="shared" si="14"/>
        <v>2654256.6</v>
      </c>
      <c r="H49" s="23">
        <f t="shared" si="14"/>
        <v>1429376.21</v>
      </c>
      <c r="I49" s="23">
        <f>ROUND(I30*I7,2)</f>
        <v>564097.73</v>
      </c>
      <c r="J49" s="23">
        <f>ROUND(J30*J7,2)</f>
        <v>831416.92</v>
      </c>
      <c r="K49" s="23">
        <f t="shared" si="13"/>
        <v>14958815.06</v>
      </c>
    </row>
    <row r="50" spans="1:11" ht="17.25" customHeight="1">
      <c r="A50" s="34" t="s">
        <v>48</v>
      </c>
      <c r="B50" s="19">
        <v>0</v>
      </c>
      <c r="C50" s="23">
        <f>ROUND(C31*C7,2)</f>
        <v>4860.7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4860.7</v>
      </c>
    </row>
    <row r="51" spans="1:11" ht="17.25" customHeight="1">
      <c r="A51" s="68" t="s">
        <v>110</v>
      </c>
      <c r="B51" s="69">
        <f>ROUND(B32*B7,2)</f>
        <v>-2073.1</v>
      </c>
      <c r="C51" s="69">
        <f>ROUND(C32*C7,2)</f>
        <v>-3359.47</v>
      </c>
      <c r="D51" s="69">
        <f aca="true" t="shared" si="15" ref="D51:J51">ROUND(D32*D7,2)</f>
        <v>-3439.01</v>
      </c>
      <c r="E51" s="69">
        <f t="shared" si="15"/>
        <v>-2069.4</v>
      </c>
      <c r="F51" s="69">
        <f t="shared" si="15"/>
        <v>-2864.14</v>
      </c>
      <c r="G51" s="69">
        <f t="shared" si="15"/>
        <v>-4408.71</v>
      </c>
      <c r="H51" s="69">
        <f t="shared" si="15"/>
        <v>-2604.84</v>
      </c>
      <c r="I51" s="69">
        <f t="shared" si="15"/>
        <v>-863.89</v>
      </c>
      <c r="J51" s="69">
        <f t="shared" si="15"/>
        <v>-466.21</v>
      </c>
      <c r="K51" s="69">
        <f>SUM(B51:J51)</f>
        <v>-22148.769999999997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7059.67</v>
      </c>
      <c r="I53" s="31">
        <f>+I35</f>
        <v>0</v>
      </c>
      <c r="J53" s="31">
        <f>+J35</f>
        <v>0</v>
      </c>
      <c r="K53" s="23">
        <f t="shared" si="13"/>
        <v>7059.67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3124.4</v>
      </c>
      <c r="C55" s="36">
        <v>4703.72</v>
      </c>
      <c r="D55" s="36">
        <v>4703.72</v>
      </c>
      <c r="E55" s="19">
        <v>2799.12</v>
      </c>
      <c r="F55" s="36">
        <v>4220.08</v>
      </c>
      <c r="G55" s="36">
        <v>6210.28</v>
      </c>
      <c r="H55" s="36">
        <v>3642.28</v>
      </c>
      <c r="I55" s="36">
        <v>1065.72</v>
      </c>
      <c r="J55" s="19">
        <v>1673.48</v>
      </c>
      <c r="K55" s="23">
        <f t="shared" si="13"/>
        <v>32142.8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-167191.91</v>
      </c>
      <c r="C60" s="35">
        <f t="shared" si="16"/>
        <v>-311653.75</v>
      </c>
      <c r="D60" s="35">
        <f t="shared" si="16"/>
        <v>-300345.81</v>
      </c>
      <c r="E60" s="35">
        <f t="shared" si="16"/>
        <v>-292303.3</v>
      </c>
      <c r="F60" s="35">
        <f t="shared" si="16"/>
        <v>-283576.88999999996</v>
      </c>
      <c r="G60" s="35">
        <f t="shared" si="16"/>
        <v>-348417.98</v>
      </c>
      <c r="H60" s="35">
        <f t="shared" si="16"/>
        <v>-248581</v>
      </c>
      <c r="I60" s="35">
        <f t="shared" si="16"/>
        <v>-87302.58</v>
      </c>
      <c r="J60" s="35">
        <f t="shared" si="16"/>
        <v>-112720.89</v>
      </c>
      <c r="K60" s="35">
        <f>SUM(B60:J60)</f>
        <v>-2152094.11</v>
      </c>
    </row>
    <row r="61" spans="1:11" ht="18.75" customHeight="1">
      <c r="A61" s="16" t="s">
        <v>78</v>
      </c>
      <c r="B61" s="35">
        <f aca="true" t="shared" si="17" ref="B61:J61">B62+B63+B64+B65+B66+B67</f>
        <v>-244512.93</v>
      </c>
      <c r="C61" s="35">
        <f t="shared" si="17"/>
        <v>-290587.61</v>
      </c>
      <c r="D61" s="35">
        <f t="shared" si="17"/>
        <v>-279536.68</v>
      </c>
      <c r="E61" s="35">
        <f t="shared" si="17"/>
        <v>-266391.89</v>
      </c>
      <c r="F61" s="35">
        <f t="shared" si="17"/>
        <v>-265719.23</v>
      </c>
      <c r="G61" s="35">
        <f t="shared" si="17"/>
        <v>-320227.51</v>
      </c>
      <c r="H61" s="35">
        <f t="shared" si="17"/>
        <v>-235094.5</v>
      </c>
      <c r="I61" s="35">
        <f t="shared" si="17"/>
        <v>-43536.5</v>
      </c>
      <c r="J61" s="35">
        <f t="shared" si="17"/>
        <v>-87269</v>
      </c>
      <c r="K61" s="35">
        <f aca="true" t="shared" si="18" ref="K61:K94">SUM(B61:J61)</f>
        <v>-2032875.8499999999</v>
      </c>
    </row>
    <row r="62" spans="1:11" ht="18.75" customHeight="1">
      <c r="A62" s="12" t="s">
        <v>79</v>
      </c>
      <c r="B62" s="35">
        <f>-ROUND(B9*$D$3,2)</f>
        <v>-180253.5</v>
      </c>
      <c r="C62" s="35">
        <f aca="true" t="shared" si="19" ref="C62:J62">-ROUND(C9*$D$3,2)</f>
        <v>-278313</v>
      </c>
      <c r="D62" s="35">
        <f t="shared" si="19"/>
        <v>-253309</v>
      </c>
      <c r="E62" s="35">
        <f t="shared" si="19"/>
        <v>-178262</v>
      </c>
      <c r="F62" s="35">
        <f t="shared" si="19"/>
        <v>-202377</v>
      </c>
      <c r="G62" s="35">
        <f t="shared" si="19"/>
        <v>-253519</v>
      </c>
      <c r="H62" s="35">
        <f t="shared" si="19"/>
        <v>-234836</v>
      </c>
      <c r="I62" s="35">
        <f t="shared" si="19"/>
        <v>-43536.5</v>
      </c>
      <c r="J62" s="35">
        <f t="shared" si="19"/>
        <v>-87269</v>
      </c>
      <c r="K62" s="35">
        <f t="shared" si="18"/>
        <v>-1711675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-427</v>
      </c>
      <c r="C64" s="35">
        <v>-287</v>
      </c>
      <c r="D64" s="35">
        <v>-245</v>
      </c>
      <c r="E64" s="35">
        <v>-623</v>
      </c>
      <c r="F64" s="35">
        <v>-420</v>
      </c>
      <c r="G64" s="35">
        <v>-329</v>
      </c>
      <c r="H64" s="19">
        <v>0</v>
      </c>
      <c r="I64" s="19">
        <v>0</v>
      </c>
      <c r="J64" s="19">
        <v>0</v>
      </c>
      <c r="K64" s="35">
        <f t="shared" si="18"/>
        <v>-2331</v>
      </c>
    </row>
    <row r="65" spans="1:11" ht="18.75" customHeight="1">
      <c r="A65" s="12" t="s">
        <v>111</v>
      </c>
      <c r="B65" s="35">
        <v>-4158</v>
      </c>
      <c r="C65" s="35">
        <v>-2044</v>
      </c>
      <c r="D65" s="35">
        <v>-1641.5</v>
      </c>
      <c r="E65" s="35">
        <v>-4553.5</v>
      </c>
      <c r="F65" s="35">
        <v>-1666</v>
      </c>
      <c r="G65" s="35">
        <v>-1323</v>
      </c>
      <c r="H65" s="35">
        <v>-24.5</v>
      </c>
      <c r="I65" s="19">
        <v>0</v>
      </c>
      <c r="J65" s="19">
        <v>0</v>
      </c>
      <c r="K65" s="35">
        <f t="shared" si="18"/>
        <v>-15410.5</v>
      </c>
    </row>
    <row r="66" spans="1:11" ht="18.75" customHeight="1">
      <c r="A66" s="12" t="s">
        <v>56</v>
      </c>
      <c r="B66" s="47">
        <v>-59674.43</v>
      </c>
      <c r="C66" s="47">
        <v>-9898.61</v>
      </c>
      <c r="D66" s="47">
        <v>-24341.18</v>
      </c>
      <c r="E66" s="47">
        <v>-82863.39</v>
      </c>
      <c r="F66" s="47">
        <v>-61256.23</v>
      </c>
      <c r="G66" s="47">
        <v>-65056.51</v>
      </c>
      <c r="H66" s="35">
        <v>-234</v>
      </c>
      <c r="I66" s="19">
        <v>0</v>
      </c>
      <c r="J66" s="19">
        <v>0</v>
      </c>
      <c r="K66" s="35">
        <f t="shared" si="18"/>
        <v>-303324.35</v>
      </c>
    </row>
    <row r="67" spans="1:11" ht="18.75" customHeight="1">
      <c r="A67" s="12" t="s">
        <v>57</v>
      </c>
      <c r="B67" s="19">
        <v>0</v>
      </c>
      <c r="C67" s="19">
        <v>-45</v>
      </c>
      <c r="D67" s="19">
        <v>0</v>
      </c>
      <c r="E67" s="47">
        <v>-90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77321.01999999999</v>
      </c>
      <c r="C68" s="35">
        <f t="shared" si="20"/>
        <v>-21066.140000000003</v>
      </c>
      <c r="D68" s="35">
        <f t="shared" si="20"/>
        <v>-20809.13</v>
      </c>
      <c r="E68" s="35">
        <f t="shared" si="20"/>
        <v>-25911.41</v>
      </c>
      <c r="F68" s="35">
        <f t="shared" si="20"/>
        <v>-17857.66</v>
      </c>
      <c r="G68" s="35">
        <f t="shared" si="20"/>
        <v>-28190.47</v>
      </c>
      <c r="H68" s="35">
        <f t="shared" si="20"/>
        <v>-13486.5</v>
      </c>
      <c r="I68" s="35">
        <f t="shared" si="20"/>
        <v>-43766.08</v>
      </c>
      <c r="J68" s="35">
        <f t="shared" si="20"/>
        <v>-25451.89</v>
      </c>
      <c r="K68" s="35">
        <f t="shared" si="18"/>
        <v>-119218.26000000002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35">
        <v>92000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8">
        <f t="shared" si="18"/>
        <v>92000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-1211.24</v>
      </c>
      <c r="C91" s="35">
        <v>-1365.32</v>
      </c>
      <c r="D91" s="35">
        <v>-1241.2</v>
      </c>
      <c r="E91" s="35">
        <v>-603.48</v>
      </c>
      <c r="F91" s="35">
        <v>333.84</v>
      </c>
      <c r="G91" s="35">
        <v>-1031.48</v>
      </c>
      <c r="H91" s="35">
        <v>-196.88</v>
      </c>
      <c r="I91" s="35">
        <v>0</v>
      </c>
      <c r="J91" s="35">
        <v>-680.52</v>
      </c>
      <c r="K91" s="35">
        <f t="shared" si="18"/>
        <v>-5996.279999999999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-12347.12</v>
      </c>
      <c r="F92" s="19">
        <v>0</v>
      </c>
      <c r="G92" s="19">
        <v>0</v>
      </c>
      <c r="H92" s="19">
        <v>0</v>
      </c>
      <c r="I92" s="48">
        <v>-7110.17</v>
      </c>
      <c r="J92" s="48">
        <v>-15139.81</v>
      </c>
      <c r="K92" s="48">
        <f t="shared" si="18"/>
        <v>-34597.1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1184894.18</v>
      </c>
      <c r="C97" s="24">
        <f t="shared" si="21"/>
        <v>1903442.2400000002</v>
      </c>
      <c r="D97" s="24">
        <f t="shared" si="21"/>
        <v>2299001.8700000006</v>
      </c>
      <c r="E97" s="24">
        <f t="shared" si="21"/>
        <v>1195301.0200000005</v>
      </c>
      <c r="F97" s="24">
        <f t="shared" si="21"/>
        <v>1660124.2900000003</v>
      </c>
      <c r="G97" s="24">
        <f t="shared" si="21"/>
        <v>2335454.42</v>
      </c>
      <c r="H97" s="24">
        <f t="shared" si="21"/>
        <v>1207100.8299999998</v>
      </c>
      <c r="I97" s="24">
        <f>+I98+I99</f>
        <v>476996.9799999999</v>
      </c>
      <c r="J97" s="24">
        <f>+J98+J99</f>
        <v>733078.6100000001</v>
      </c>
      <c r="K97" s="48">
        <f>SUM(B97:J97)</f>
        <v>12995394.440000001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1167433.47</v>
      </c>
      <c r="C98" s="24">
        <f t="shared" si="22"/>
        <v>1881308.7900000003</v>
      </c>
      <c r="D98" s="24">
        <f t="shared" si="22"/>
        <v>2273599.9800000004</v>
      </c>
      <c r="E98" s="24">
        <f t="shared" si="22"/>
        <v>1174308.6600000004</v>
      </c>
      <c r="F98" s="24">
        <f t="shared" si="22"/>
        <v>1638551.6600000004</v>
      </c>
      <c r="G98" s="24">
        <f t="shared" si="22"/>
        <v>2307640.19</v>
      </c>
      <c r="H98" s="24">
        <f t="shared" si="22"/>
        <v>1188892.3199999998</v>
      </c>
      <c r="I98" s="24">
        <f t="shared" si="22"/>
        <v>476996.9799999999</v>
      </c>
      <c r="J98" s="24">
        <f t="shared" si="22"/>
        <v>719903.3</v>
      </c>
      <c r="K98" s="48">
        <f>SUM(B98:J98)</f>
        <v>12828635.350000001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12995394.44</v>
      </c>
      <c r="L105" s="54"/>
    </row>
    <row r="106" spans="1:11" ht="18.75" customHeight="1">
      <c r="A106" s="26" t="s">
        <v>74</v>
      </c>
      <c r="B106" s="27">
        <v>161551.23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161551.23</v>
      </c>
    </row>
    <row r="107" spans="1:11" ht="18.75" customHeight="1">
      <c r="A107" s="26" t="s">
        <v>75</v>
      </c>
      <c r="B107" s="27">
        <v>1023342.95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1023342.95</v>
      </c>
    </row>
    <row r="108" spans="1:11" ht="18.75" customHeight="1">
      <c r="A108" s="26" t="s">
        <v>76</v>
      </c>
      <c r="B108" s="40">
        <v>0</v>
      </c>
      <c r="C108" s="27">
        <f>+C97</f>
        <v>1903442.2400000002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1903442.2400000002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2299001.8700000006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2299001.8700000006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1195301.0200000005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1195301.0200000005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313308.21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313308.21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597304.38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597304.38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749511.7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749511.7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702833.77</v>
      </c>
      <c r="H114" s="40">
        <v>0</v>
      </c>
      <c r="I114" s="40">
        <v>0</v>
      </c>
      <c r="J114" s="40">
        <v>0</v>
      </c>
      <c r="K114" s="41">
        <f t="shared" si="24"/>
        <v>702833.77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54744.98</v>
      </c>
      <c r="H115" s="40">
        <v>0</v>
      </c>
      <c r="I115" s="40">
        <v>0</v>
      </c>
      <c r="J115" s="40">
        <v>0</v>
      </c>
      <c r="K115" s="41">
        <f t="shared" si="24"/>
        <v>54744.98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361006.44</v>
      </c>
      <c r="H116" s="40">
        <v>0</v>
      </c>
      <c r="I116" s="40">
        <v>0</v>
      </c>
      <c r="J116" s="40">
        <v>0</v>
      </c>
      <c r="K116" s="41">
        <f t="shared" si="24"/>
        <v>361006.44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337420.69</v>
      </c>
      <c r="H117" s="40">
        <v>0</v>
      </c>
      <c r="I117" s="40">
        <v>0</v>
      </c>
      <c r="J117" s="40">
        <v>0</v>
      </c>
      <c r="K117" s="41">
        <f t="shared" si="24"/>
        <v>337420.69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879448.53</v>
      </c>
      <c r="H118" s="40">
        <v>0</v>
      </c>
      <c r="I118" s="40">
        <v>0</v>
      </c>
      <c r="J118" s="40">
        <v>0</v>
      </c>
      <c r="K118" s="41">
        <f t="shared" si="24"/>
        <v>879448.53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443342.87</v>
      </c>
      <c r="I119" s="40">
        <v>0</v>
      </c>
      <c r="J119" s="40">
        <v>0</v>
      </c>
      <c r="K119" s="41">
        <f t="shared" si="24"/>
        <v>443342.87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763757.97</v>
      </c>
      <c r="I120" s="40">
        <v>0</v>
      </c>
      <c r="J120" s="40">
        <v>0</v>
      </c>
      <c r="K120" s="41">
        <f t="shared" si="24"/>
        <v>763757.97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476996.98</v>
      </c>
      <c r="J121" s="40">
        <v>0</v>
      </c>
      <c r="K121" s="41">
        <f t="shared" si="24"/>
        <v>476996.98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733078.61</v>
      </c>
      <c r="K122" s="44">
        <f t="shared" si="24"/>
        <v>733078.61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2015-03-13T19:15:46Z</dcterms:modified>
  <cp:category/>
  <cp:version/>
  <cp:contentType/>
  <cp:contentStatus/>
</cp:coreProperties>
</file>