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<sst xmlns="http://schemas.openxmlformats.org/spreadsheetml/2006/main" count="126" uniqueCount="126">
  <si>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</si>
  <si>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</si>
  <si>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</si>
  <si>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</si>
  <si>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</si>
  <si>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</si>
  <si>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</si>
  <si>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</si>
  <si>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</si>
  <si>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</si>
  <si>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</si>
  <si>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</si>
  <si>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</si>
  <si>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</si>
  <si>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</si>
  <si>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</si>
  <si>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</si>
  <si>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</si>
  <si>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</si>
  <si>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</si>
  <si>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</si>
  <si>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</si>
  <si>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</si>
  <si>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</si>
  <si>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</si>
  <si>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</si>
  <si>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</si>
  <si>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</si>
  <si>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</si>
  <si>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</si>
  <si>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</si>
  <si>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</si>
  <si>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</si>
  <si>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</si>
  <si>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</si>
  <si>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</si>
  <si>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</si>
  <si>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</si>
  <si>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</si>
  <si>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</si>
  <si>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</si>
  <si>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</si>
  <si>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</si>
  <si>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</si>
  <si>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</si>
  <si>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</si>
  <si>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</si>
  <si>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</si>
  <si>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</si>
  <si>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</si>
  <si>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</si>
  <si>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</si>
  <si>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</si>
  <si>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</si>
  <si>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</si>
  <si>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</si>
  <si>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</si>
  <si>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</si>
  <si>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</si>
  <si>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</si>
  <si>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</si>
  <si>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</si>
  <si>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</si>
  <si>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</si>
  <si>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</si>
  <si>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</si>
  <si>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</si>
  <si>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</si>
  <si>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</si>
  <si>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</si>
  <si>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</si>
  <si>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</si>
  <si>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</si>
  <si>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</si>
  <si>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</si>
  <si>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</si>
  <si>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</si>
  <si>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</si>
  <si>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</si>
  <si>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</si>
  <si>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</si>
  <si>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</si>
  <si>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</si>
  <si>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</si>
  <si>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</si>
  <si>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</si>
  <si>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</si>
  <si>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</si>
  <si>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</si>
  <si>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</si>
  <si>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</si>
  <si>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</si>
  <si>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</si>
  <si>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</si>
  <si>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</si>
  <si>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</si>
  <si>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</si>
  <si>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</si>
  <si>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</si>
  <si>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</si>
  <si>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</si>
  <si>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</si>
  <si>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</si>
  <si>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</si>
  <si>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</si>
  <si>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</si>
  <si>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</si>
  <si>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</si>
  <si>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</si>
  <si>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</si>
  <si>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</si>
  <si>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</si>
  <si>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</si>
  <si>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</si>
  <si>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</si>
  <si>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</si>
  <si>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</si>
  <si>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</si>
  <si>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</si>
  <si>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</si>
  <si>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</si>
  <si>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</si>
  <si>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</si>
  <si>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</si>
  <si>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</si>
  <si>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08/03/15 - VENCIMENTO 13/03/15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</si>
</sst>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185866</v>
      </c>
      <c r="C7" s="9">
        <f t="shared" si="0"/>
        <v>238517</v>
      </c>
      <c r="D7" s="9">
        <f t="shared" si="0"/>
        <v>267180</v>
      </c>
      <c r="E7" s="9">
        <f t="shared" si="0"/>
        <v>141593</v>
      </c>
      <c r="F7" s="9">
        <f t="shared" si="0"/>
        <v>248774</v>
      </c>
      <c r="G7" s="9">
        <f t="shared" si="0"/>
        <v>379341</v>
      </c>
      <c r="H7" s="9">
        <f t="shared" si="0"/>
        <v>145012</v>
      </c>
      <c r="I7" s="9">
        <f t="shared" si="0"/>
        <v>27651</v>
      </c>
      <c r="J7" s="9">
        <f t="shared" si="0"/>
        <v>114418</v>
      </c>
      <c r="K7" s="9">
        <f t="shared" si="0"/>
        <v>1748352</v>
      </c>
      <c r="L7" s="52"/>
    </row>
    <row r="8" spans="1:11" ht="17.25" customHeight="1">
      <c r="A8" s="10" t="s">
        <v>103</v>
      </c>
      <c r="B8" s="11">
        <f>B9+B12+B16</f>
        <v>105900</v>
      </c>
      <c r="C8" s="11">
        <f aca="true" t="shared" si="1" ref="C8:J8">C9+C12+C16</f>
        <v>142496</v>
      </c>
      <c r="D8" s="11">
        <f t="shared" si="1"/>
        <v>149781</v>
      </c>
      <c r="E8" s="11">
        <f t="shared" si="1"/>
        <v>83673</v>
      </c>
      <c r="F8" s="11">
        <f t="shared" si="1"/>
        <v>131764</v>
      </c>
      <c r="G8" s="11">
        <f t="shared" si="1"/>
        <v>200511</v>
      </c>
      <c r="H8" s="11">
        <f t="shared" si="1"/>
        <v>89063</v>
      </c>
      <c r="I8" s="11">
        <f t="shared" si="1"/>
        <v>14096</v>
      </c>
      <c r="J8" s="11">
        <f t="shared" si="1"/>
        <v>64761</v>
      </c>
      <c r="K8" s="11">
        <f>SUM(B8:J8)</f>
        <v>982045</v>
      </c>
    </row>
    <row r="9" spans="1:11" ht="17.25" customHeight="1">
      <c r="A9" s="15" t="s">
        <v>17</v>
      </c>
      <c r="B9" s="13">
        <f>+B10+B11</f>
        <v>23844</v>
      </c>
      <c r="C9" s="13">
        <f aca="true" t="shared" si="2" ref="C9:J9">+C10+C11</f>
        <v>34203</v>
      </c>
      <c r="D9" s="13">
        <f t="shared" si="2"/>
        <v>34677</v>
      </c>
      <c r="E9" s="13">
        <f t="shared" si="2"/>
        <v>18723</v>
      </c>
      <c r="F9" s="13">
        <f t="shared" si="2"/>
        <v>25231</v>
      </c>
      <c r="G9" s="13">
        <f t="shared" si="2"/>
        <v>29125</v>
      </c>
      <c r="H9" s="13">
        <f t="shared" si="2"/>
        <v>20590</v>
      </c>
      <c r="I9" s="13">
        <f t="shared" si="2"/>
        <v>3894</v>
      </c>
      <c r="J9" s="13">
        <f t="shared" si="2"/>
        <v>13921</v>
      </c>
      <c r="K9" s="11">
        <f>SUM(B9:J9)</f>
        <v>204208</v>
      </c>
    </row>
    <row r="10" spans="1:11" ht="17.25" customHeight="1">
      <c r="A10" s="29" t="s">
        <v>18</v>
      </c>
      <c r="B10" s="13">
        <v>23844</v>
      </c>
      <c r="C10" s="13">
        <v>34203</v>
      </c>
      <c r="D10" s="13">
        <v>34677</v>
      </c>
      <c r="E10" s="13">
        <v>18723</v>
      </c>
      <c r="F10" s="13">
        <v>25231</v>
      </c>
      <c r="G10" s="13">
        <v>29125</v>
      </c>
      <c r="H10" s="13">
        <v>20590</v>
      </c>
      <c r="I10" s="13">
        <v>3894</v>
      </c>
      <c r="J10" s="13">
        <v>13921</v>
      </c>
      <c r="K10" s="11">
        <f>SUM(B10:J10)</f>
        <v>204208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75852</v>
      </c>
      <c r="C12" s="17">
        <f t="shared" si="3"/>
        <v>99956</v>
      </c>
      <c r="D12" s="17">
        <f t="shared" si="3"/>
        <v>107079</v>
      </c>
      <c r="E12" s="17">
        <f t="shared" si="3"/>
        <v>60366</v>
      </c>
      <c r="F12" s="17">
        <f t="shared" si="3"/>
        <v>98817</v>
      </c>
      <c r="G12" s="17">
        <f t="shared" si="3"/>
        <v>160206</v>
      </c>
      <c r="H12" s="17">
        <f t="shared" si="3"/>
        <v>64106</v>
      </c>
      <c r="I12" s="17">
        <f t="shared" si="3"/>
        <v>9392</v>
      </c>
      <c r="J12" s="17">
        <f t="shared" si="3"/>
        <v>47394</v>
      </c>
      <c r="K12" s="11">
        <f aca="true" t="shared" si="4" ref="K12:K27">SUM(B12:J12)</f>
        <v>723168</v>
      </c>
    </row>
    <row r="13" spans="1:13" ht="17.25" customHeight="1">
      <c r="A13" s="14" t="s">
        <v>20</v>
      </c>
      <c r="B13" s="13">
        <v>35354</v>
      </c>
      <c r="C13" s="13">
        <v>50717</v>
      </c>
      <c r="D13" s="13">
        <v>53213</v>
      </c>
      <c r="E13" s="13">
        <v>30907</v>
      </c>
      <c r="F13" s="13">
        <v>47193</v>
      </c>
      <c r="G13" s="13">
        <v>71820</v>
      </c>
      <c r="H13" s="13">
        <v>28475</v>
      </c>
      <c r="I13" s="13">
        <v>5153</v>
      </c>
      <c r="J13" s="13">
        <v>24000</v>
      </c>
      <c r="K13" s="11">
        <f t="shared" si="4"/>
        <v>346832</v>
      </c>
      <c r="L13" s="52"/>
      <c r="M13" s="53"/>
    </row>
    <row r="14" spans="1:12" ht="17.25" customHeight="1">
      <c r="A14" s="14" t="s">
        <v>21</v>
      </c>
      <c r="B14" s="13">
        <v>37718</v>
      </c>
      <c r="C14" s="13">
        <v>45307</v>
      </c>
      <c r="D14" s="13">
        <v>49950</v>
      </c>
      <c r="E14" s="13">
        <v>27238</v>
      </c>
      <c r="F14" s="13">
        <v>48266</v>
      </c>
      <c r="G14" s="13">
        <v>84091</v>
      </c>
      <c r="H14" s="13">
        <v>32970</v>
      </c>
      <c r="I14" s="13">
        <v>3860</v>
      </c>
      <c r="J14" s="13">
        <v>21852</v>
      </c>
      <c r="K14" s="11">
        <f t="shared" si="4"/>
        <v>351252</v>
      </c>
      <c r="L14" s="52"/>
    </row>
    <row r="15" spans="1:11" ht="17.25" customHeight="1">
      <c r="A15" s="14" t="s">
        <v>22</v>
      </c>
      <c r="B15" s="13">
        <v>2780</v>
      </c>
      <c r="C15" s="13">
        <v>3932</v>
      </c>
      <c r="D15" s="13">
        <v>3916</v>
      </c>
      <c r="E15" s="13">
        <v>2221</v>
      </c>
      <c r="F15" s="13">
        <v>3358</v>
      </c>
      <c r="G15" s="13">
        <v>4295</v>
      </c>
      <c r="H15" s="13">
        <v>2661</v>
      </c>
      <c r="I15" s="13">
        <v>379</v>
      </c>
      <c r="J15" s="13">
        <v>1542</v>
      </c>
      <c r="K15" s="11">
        <f t="shared" si="4"/>
        <v>25084</v>
      </c>
    </row>
    <row r="16" spans="1:11" ht="17.25" customHeight="1">
      <c r="A16" s="15" t="s">
        <v>99</v>
      </c>
      <c r="B16" s="13">
        <f>B17+B18+B19</f>
        <v>6204</v>
      </c>
      <c r="C16" s="13">
        <f aca="true" t="shared" si="5" ref="C16:J16">C17+C18+C19</f>
        <v>8337</v>
      </c>
      <c r="D16" s="13">
        <f t="shared" si="5"/>
        <v>8025</v>
      </c>
      <c r="E16" s="13">
        <f t="shared" si="5"/>
        <v>4584</v>
      </c>
      <c r="F16" s="13">
        <f t="shared" si="5"/>
        <v>7716</v>
      </c>
      <c r="G16" s="13">
        <f t="shared" si="5"/>
        <v>11180</v>
      </c>
      <c r="H16" s="13">
        <f t="shared" si="5"/>
        <v>4367</v>
      </c>
      <c r="I16" s="13">
        <f t="shared" si="5"/>
        <v>810</v>
      </c>
      <c r="J16" s="13">
        <f t="shared" si="5"/>
        <v>3446</v>
      </c>
      <c r="K16" s="11">
        <f t="shared" si="4"/>
        <v>54669</v>
      </c>
    </row>
    <row r="17" spans="1:11" ht="17.25" customHeight="1">
      <c r="A17" s="14" t="s">
        <v>100</v>
      </c>
      <c r="B17" s="13">
        <v>2928</v>
      </c>
      <c r="C17" s="13">
        <v>3876</v>
      </c>
      <c r="D17" s="13">
        <v>3766</v>
      </c>
      <c r="E17" s="13">
        <v>2279</v>
      </c>
      <c r="F17" s="13">
        <v>3783</v>
      </c>
      <c r="G17" s="13">
        <v>5767</v>
      </c>
      <c r="H17" s="13">
        <v>2381</v>
      </c>
      <c r="I17" s="13">
        <v>445</v>
      </c>
      <c r="J17" s="13">
        <v>1661</v>
      </c>
      <c r="K17" s="11">
        <f t="shared" si="4"/>
        <v>26886</v>
      </c>
    </row>
    <row r="18" spans="1:11" ht="17.25" customHeight="1">
      <c r="A18" s="14" t="s">
        <v>101</v>
      </c>
      <c r="B18" s="13">
        <v>360</v>
      </c>
      <c r="C18" s="13">
        <v>480</v>
      </c>
      <c r="D18" s="13">
        <v>497</v>
      </c>
      <c r="E18" s="13">
        <v>347</v>
      </c>
      <c r="F18" s="13">
        <v>511</v>
      </c>
      <c r="G18" s="13">
        <v>969</v>
      </c>
      <c r="H18" s="13">
        <v>303</v>
      </c>
      <c r="I18" s="13">
        <v>42</v>
      </c>
      <c r="J18" s="13">
        <v>181</v>
      </c>
      <c r="K18" s="11">
        <f t="shared" si="4"/>
        <v>3690</v>
      </c>
    </row>
    <row r="19" spans="1:11" ht="17.25" customHeight="1">
      <c r="A19" s="14" t="s">
        <v>102</v>
      </c>
      <c r="B19" s="13">
        <v>2916</v>
      </c>
      <c r="C19" s="13">
        <v>3981</v>
      </c>
      <c r="D19" s="13">
        <v>3762</v>
      </c>
      <c r="E19" s="13">
        <v>1958</v>
      </c>
      <c r="F19" s="13">
        <v>3422</v>
      </c>
      <c r="G19" s="13">
        <v>4444</v>
      </c>
      <c r="H19" s="13">
        <v>1683</v>
      </c>
      <c r="I19" s="13">
        <v>323</v>
      </c>
      <c r="J19" s="13">
        <v>1604</v>
      </c>
      <c r="K19" s="11">
        <f t="shared" si="4"/>
        <v>24093</v>
      </c>
    </row>
    <row r="20" spans="1:11" ht="17.25" customHeight="1">
      <c r="A20" s="16" t="s">
        <v>23</v>
      </c>
      <c r="B20" s="11">
        <f>+B21+B22+B23</f>
        <v>60794</v>
      </c>
      <c r="C20" s="11">
        <f aca="true" t="shared" si="6" ref="C20:J20">+C21+C22+C23</f>
        <v>66976</v>
      </c>
      <c r="D20" s="11">
        <f t="shared" si="6"/>
        <v>82436</v>
      </c>
      <c r="E20" s="11">
        <f t="shared" si="6"/>
        <v>39983</v>
      </c>
      <c r="F20" s="11">
        <f t="shared" si="6"/>
        <v>90232</v>
      </c>
      <c r="G20" s="11">
        <f t="shared" si="6"/>
        <v>149696</v>
      </c>
      <c r="H20" s="11">
        <f t="shared" si="6"/>
        <v>43609</v>
      </c>
      <c r="I20" s="11">
        <f t="shared" si="6"/>
        <v>8529</v>
      </c>
      <c r="J20" s="11">
        <f t="shared" si="6"/>
        <v>32668</v>
      </c>
      <c r="K20" s="11">
        <f t="shared" si="4"/>
        <v>574923</v>
      </c>
    </row>
    <row r="21" spans="1:12" ht="17.25" customHeight="1">
      <c r="A21" s="12" t="s">
        <v>24</v>
      </c>
      <c r="B21" s="13">
        <v>34188</v>
      </c>
      <c r="C21" s="13">
        <v>41464</v>
      </c>
      <c r="D21" s="13">
        <v>50188</v>
      </c>
      <c r="E21" s="13">
        <v>24741</v>
      </c>
      <c r="F21" s="13">
        <v>51292</v>
      </c>
      <c r="G21" s="13">
        <v>76977</v>
      </c>
      <c r="H21" s="13">
        <v>24716</v>
      </c>
      <c r="I21" s="13">
        <v>5628</v>
      </c>
      <c r="J21" s="13">
        <v>19715</v>
      </c>
      <c r="K21" s="11">
        <f t="shared" si="4"/>
        <v>328909</v>
      </c>
      <c r="L21" s="52"/>
    </row>
    <row r="22" spans="1:12" ht="17.25" customHeight="1">
      <c r="A22" s="12" t="s">
        <v>25</v>
      </c>
      <c r="B22" s="13">
        <v>24950</v>
      </c>
      <c r="C22" s="13">
        <v>23679</v>
      </c>
      <c r="D22" s="13">
        <v>30151</v>
      </c>
      <c r="E22" s="13">
        <v>14308</v>
      </c>
      <c r="F22" s="13">
        <v>36892</v>
      </c>
      <c r="G22" s="13">
        <v>69710</v>
      </c>
      <c r="H22" s="13">
        <v>17734</v>
      </c>
      <c r="I22" s="13">
        <v>2697</v>
      </c>
      <c r="J22" s="13">
        <v>12164</v>
      </c>
      <c r="K22" s="11">
        <f t="shared" si="4"/>
        <v>232285</v>
      </c>
      <c r="L22" s="52"/>
    </row>
    <row r="23" spans="1:11" ht="17.25" customHeight="1">
      <c r="A23" s="12" t="s">
        <v>26</v>
      </c>
      <c r="B23" s="13">
        <v>1656</v>
      </c>
      <c r="C23" s="13">
        <v>1833</v>
      </c>
      <c r="D23" s="13">
        <v>2097</v>
      </c>
      <c r="E23" s="13">
        <v>934</v>
      </c>
      <c r="F23" s="13">
        <v>2048</v>
      </c>
      <c r="G23" s="13">
        <v>3009</v>
      </c>
      <c r="H23" s="13">
        <v>1159</v>
      </c>
      <c r="I23" s="13">
        <v>204</v>
      </c>
      <c r="J23" s="13">
        <v>789</v>
      </c>
      <c r="K23" s="11">
        <f t="shared" si="4"/>
        <v>13729</v>
      </c>
    </row>
    <row r="24" spans="1:11" ht="17.25" customHeight="1">
      <c r="A24" s="16" t="s">
        <v>27</v>
      </c>
      <c r="B24" s="13">
        <v>19172</v>
      </c>
      <c r="C24" s="13">
        <v>29045</v>
      </c>
      <c r="D24" s="13">
        <v>34963</v>
      </c>
      <c r="E24" s="13">
        <v>17937</v>
      </c>
      <c r="F24" s="13">
        <v>26778</v>
      </c>
      <c r="G24" s="13">
        <v>29134</v>
      </c>
      <c r="H24" s="13">
        <v>11651</v>
      </c>
      <c r="I24" s="13">
        <v>5026</v>
      </c>
      <c r="J24" s="13">
        <v>16989</v>
      </c>
      <c r="K24" s="11">
        <f t="shared" si="4"/>
        <v>190695</v>
      </c>
    </row>
    <row r="25" spans="1:12" ht="17.25" customHeight="1">
      <c r="A25" s="12" t="s">
        <v>28</v>
      </c>
      <c r="B25" s="13">
        <v>12270</v>
      </c>
      <c r="C25" s="13">
        <v>18589</v>
      </c>
      <c r="D25" s="13">
        <v>22376</v>
      </c>
      <c r="E25" s="13">
        <v>11480</v>
      </c>
      <c r="F25" s="13">
        <v>17138</v>
      </c>
      <c r="G25" s="13">
        <v>18646</v>
      </c>
      <c r="H25" s="13">
        <v>7457</v>
      </c>
      <c r="I25" s="13">
        <v>3217</v>
      </c>
      <c r="J25" s="13">
        <v>10873</v>
      </c>
      <c r="K25" s="11">
        <f t="shared" si="4"/>
        <v>122046</v>
      </c>
      <c r="L25" s="52"/>
    </row>
    <row r="26" spans="1:12" ht="17.25" customHeight="1">
      <c r="A26" s="12" t="s">
        <v>29</v>
      </c>
      <c r="B26" s="13">
        <v>6902</v>
      </c>
      <c r="C26" s="13">
        <v>10456</v>
      </c>
      <c r="D26" s="13">
        <v>12587</v>
      </c>
      <c r="E26" s="13">
        <v>6457</v>
      </c>
      <c r="F26" s="13">
        <v>9640</v>
      </c>
      <c r="G26" s="13">
        <v>10488</v>
      </c>
      <c r="H26" s="13">
        <v>4194</v>
      </c>
      <c r="I26" s="13">
        <v>1809</v>
      </c>
      <c r="J26" s="13">
        <v>6116</v>
      </c>
      <c r="K26" s="11">
        <f t="shared" si="4"/>
        <v>68649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689</v>
      </c>
      <c r="I27" s="11">
        <v>0</v>
      </c>
      <c r="J27" s="11">
        <v>0</v>
      </c>
      <c r="K27" s="11">
        <f t="shared" si="4"/>
        <v>689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2.4099478</v>
      </c>
      <c r="C29" s="60">
        <f aca="true" t="shared" si="7" ref="C29:J29">SUM(C30:C33)</f>
        <v>2.74888584</v>
      </c>
      <c r="D29" s="60">
        <f t="shared" si="7"/>
        <v>3.09535677</v>
      </c>
      <c r="E29" s="60">
        <f t="shared" si="7"/>
        <v>2.6322787400000003</v>
      </c>
      <c r="F29" s="60">
        <f t="shared" si="7"/>
        <v>2.55522288</v>
      </c>
      <c r="G29" s="60">
        <f t="shared" si="7"/>
        <v>2.19774348</v>
      </c>
      <c r="H29" s="60">
        <f t="shared" si="7"/>
        <v>2.5196</v>
      </c>
      <c r="I29" s="60">
        <f t="shared" si="7"/>
        <v>4.473838</v>
      </c>
      <c r="J29" s="60">
        <f t="shared" si="7"/>
        <v>2.65521029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-0.0037522</v>
      </c>
      <c r="C32" s="62">
        <v>-0.00422016</v>
      </c>
      <c r="D32" s="62">
        <v>-0.00414323</v>
      </c>
      <c r="E32" s="62">
        <v>-0.00372126</v>
      </c>
      <c r="F32" s="62">
        <v>-0.00377712</v>
      </c>
      <c r="G32" s="62">
        <v>-0.00365652</v>
      </c>
      <c r="H32" s="62">
        <v>-0.0046</v>
      </c>
      <c r="I32" s="62">
        <v>-0.006862</v>
      </c>
      <c r="J32" s="62">
        <v>-0.00148971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26046.71</v>
      </c>
      <c r="I35" s="19">
        <v>0</v>
      </c>
      <c r="J35" s="19">
        <v>0</v>
      </c>
      <c r="K35" s="23">
        <f>SUM(B35:J35)</f>
        <v>26046.71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3124.4</v>
      </c>
      <c r="C39" s="23">
        <f aca="true" t="shared" si="8" ref="C39:J39">+C43</f>
        <v>4703.72</v>
      </c>
      <c r="D39" s="23">
        <f t="shared" si="8"/>
        <v>4703.72</v>
      </c>
      <c r="E39" s="19">
        <f t="shared" si="8"/>
        <v>2799.12</v>
      </c>
      <c r="F39" s="23">
        <f t="shared" si="8"/>
        <v>4177.28</v>
      </c>
      <c r="G39" s="23">
        <f t="shared" si="8"/>
        <v>6210.28</v>
      </c>
      <c r="H39" s="23">
        <f t="shared" si="8"/>
        <v>3642.28</v>
      </c>
      <c r="I39" s="23">
        <f t="shared" si="8"/>
        <v>1065.72</v>
      </c>
      <c r="J39" s="23">
        <f t="shared" si="8"/>
        <v>1673.48</v>
      </c>
      <c r="K39" s="23">
        <f aca="true" t="shared" si="9" ref="K39:K44">SUM(B39:J39)</f>
        <v>32099.999999999996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3124.4</v>
      </c>
      <c r="C43" s="65">
        <f>ROUND(C44*C45,2)</f>
        <v>4703.72</v>
      </c>
      <c r="D43" s="65">
        <f aca="true" t="shared" si="10" ref="D43:J43">ROUND(D44*D45,2)</f>
        <v>4703.72</v>
      </c>
      <c r="E43" s="65">
        <f t="shared" si="10"/>
        <v>2799.12</v>
      </c>
      <c r="F43" s="65">
        <f t="shared" si="10"/>
        <v>4177.28</v>
      </c>
      <c r="G43" s="65">
        <f t="shared" si="10"/>
        <v>6210.28</v>
      </c>
      <c r="H43" s="65">
        <f t="shared" si="10"/>
        <v>3642.28</v>
      </c>
      <c r="I43" s="65">
        <f t="shared" si="10"/>
        <v>1065.72</v>
      </c>
      <c r="J43" s="65">
        <f t="shared" si="10"/>
        <v>1673.48</v>
      </c>
      <c r="K43" s="65">
        <f t="shared" si="9"/>
        <v>32099.999999999996</v>
      </c>
    </row>
    <row r="44" spans="1:11" ht="17.25" customHeight="1">
      <c r="A44" s="66" t="s">
        <v>43</v>
      </c>
      <c r="B44" s="67">
        <v>730</v>
      </c>
      <c r="C44" s="67">
        <v>1099</v>
      </c>
      <c r="D44" s="67">
        <v>1099</v>
      </c>
      <c r="E44" s="67">
        <v>654</v>
      </c>
      <c r="F44" s="67">
        <v>976</v>
      </c>
      <c r="G44" s="67">
        <v>1451</v>
      </c>
      <c r="H44" s="67">
        <v>851</v>
      </c>
      <c r="I44" s="67">
        <v>249</v>
      </c>
      <c r="J44" s="67">
        <v>391</v>
      </c>
      <c r="K44" s="67">
        <f t="shared" si="9"/>
        <v>7500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468512.4600000001</v>
      </c>
      <c r="C47" s="22">
        <f aca="true" t="shared" si="11" ref="C47:H47">+C48+C56</f>
        <v>682493.1699999999</v>
      </c>
      <c r="D47" s="22">
        <f t="shared" si="11"/>
        <v>857123.03</v>
      </c>
      <c r="E47" s="22">
        <f t="shared" si="11"/>
        <v>396503.73</v>
      </c>
      <c r="F47" s="22">
        <f t="shared" si="11"/>
        <v>661422.93</v>
      </c>
      <c r="G47" s="22">
        <f t="shared" si="11"/>
        <v>867718.7200000001</v>
      </c>
      <c r="H47" s="22">
        <f t="shared" si="11"/>
        <v>413269.73000000004</v>
      </c>
      <c r="I47" s="22">
        <f>+I48+I56</f>
        <v>124771.81999999999</v>
      </c>
      <c r="J47" s="22">
        <f>+J48+J56</f>
        <v>318652.63999999996</v>
      </c>
      <c r="K47" s="22">
        <f>SUM(B47:J47)</f>
        <v>4790468.23</v>
      </c>
    </row>
    <row r="48" spans="1:11" ht="17.25" customHeight="1">
      <c r="A48" s="16" t="s">
        <v>46</v>
      </c>
      <c r="B48" s="23">
        <f>SUM(B49:B55)</f>
        <v>451051.75000000006</v>
      </c>
      <c r="C48" s="23">
        <f aca="true" t="shared" si="12" ref="C48:H48">SUM(C49:C55)</f>
        <v>660359.72</v>
      </c>
      <c r="D48" s="23">
        <f t="shared" si="12"/>
        <v>831721.14</v>
      </c>
      <c r="E48" s="23">
        <f t="shared" si="12"/>
        <v>375511.37</v>
      </c>
      <c r="F48" s="23">
        <f t="shared" si="12"/>
        <v>639850.3</v>
      </c>
      <c r="G48" s="23">
        <f t="shared" si="12"/>
        <v>839904.4900000001</v>
      </c>
      <c r="H48" s="23">
        <f t="shared" si="12"/>
        <v>395061.22000000003</v>
      </c>
      <c r="I48" s="23">
        <f>SUM(I49:I55)</f>
        <v>124771.81999999999</v>
      </c>
      <c r="J48" s="23">
        <f>SUM(J49:J55)</f>
        <v>305477.32999999996</v>
      </c>
      <c r="K48" s="23">
        <f aca="true" t="shared" si="13" ref="K48:K56">SUM(B48:J48)</f>
        <v>4623709.140000001</v>
      </c>
    </row>
    <row r="49" spans="1:11" ht="17.25" customHeight="1">
      <c r="A49" s="34" t="s">
        <v>47</v>
      </c>
      <c r="B49" s="23">
        <f aca="true" t="shared" si="14" ref="B49:H49">ROUND(B30*B7,2)</f>
        <v>448624.76</v>
      </c>
      <c r="C49" s="23">
        <f t="shared" si="14"/>
        <v>655206.2</v>
      </c>
      <c r="D49" s="23">
        <f t="shared" si="14"/>
        <v>828124.41</v>
      </c>
      <c r="E49" s="23">
        <f t="shared" si="14"/>
        <v>373239.15</v>
      </c>
      <c r="F49" s="23">
        <f t="shared" si="14"/>
        <v>636612.67</v>
      </c>
      <c r="G49" s="23">
        <f t="shared" si="14"/>
        <v>835081.28</v>
      </c>
      <c r="H49" s="23">
        <f t="shared" si="14"/>
        <v>366039.29</v>
      </c>
      <c r="I49" s="23">
        <f>ROUND(I30*I7,2)</f>
        <v>123895.84</v>
      </c>
      <c r="J49" s="23">
        <f>ROUND(J30*J7,2)</f>
        <v>303974.3</v>
      </c>
      <c r="K49" s="23">
        <f t="shared" si="13"/>
        <v>4570797.899999999</v>
      </c>
    </row>
    <row r="50" spans="1:11" ht="17.25" customHeight="1">
      <c r="A50" s="34" t="s">
        <v>48</v>
      </c>
      <c r="B50" s="19">
        <v>0</v>
      </c>
      <c r="C50" s="23">
        <f>ROUND(C31*C7,2)</f>
        <v>1456.38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1456.38</v>
      </c>
    </row>
    <row r="51" spans="1:11" ht="17.25" customHeight="1">
      <c r="A51" s="68" t="s">
        <v>110</v>
      </c>
      <c r="B51" s="69">
        <f>ROUND(B32*B7,2)</f>
        <v>-697.41</v>
      </c>
      <c r="C51" s="69">
        <f>ROUND(C32*C7,2)</f>
        <v>-1006.58</v>
      </c>
      <c r="D51" s="69">
        <f aca="true" t="shared" si="15" ref="D51:J51">ROUND(D32*D7,2)</f>
        <v>-1106.99</v>
      </c>
      <c r="E51" s="69">
        <f t="shared" si="15"/>
        <v>-526.9</v>
      </c>
      <c r="F51" s="69">
        <f t="shared" si="15"/>
        <v>-939.65</v>
      </c>
      <c r="G51" s="69">
        <f t="shared" si="15"/>
        <v>-1387.07</v>
      </c>
      <c r="H51" s="69">
        <f t="shared" si="15"/>
        <v>-667.06</v>
      </c>
      <c r="I51" s="69">
        <f t="shared" si="15"/>
        <v>-189.74</v>
      </c>
      <c r="J51" s="69">
        <f t="shared" si="15"/>
        <v>-170.45</v>
      </c>
      <c r="K51" s="69">
        <f>SUM(B51:J51)</f>
        <v>-6691.849999999999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26046.71</v>
      </c>
      <c r="I53" s="31">
        <f>+I35</f>
        <v>0</v>
      </c>
      <c r="J53" s="31">
        <f>+J35</f>
        <v>0</v>
      </c>
      <c r="K53" s="23">
        <f t="shared" si="13"/>
        <v>26046.71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3124.4</v>
      </c>
      <c r="C55" s="36">
        <v>4703.72</v>
      </c>
      <c r="D55" s="36">
        <v>4703.72</v>
      </c>
      <c r="E55" s="19">
        <v>2799.12</v>
      </c>
      <c r="F55" s="36">
        <v>4177.28</v>
      </c>
      <c r="G55" s="36">
        <v>6210.28</v>
      </c>
      <c r="H55" s="36">
        <v>3642.28</v>
      </c>
      <c r="I55" s="36">
        <v>1065.72</v>
      </c>
      <c r="J55" s="19">
        <v>1673.48</v>
      </c>
      <c r="K55" s="23">
        <f t="shared" si="13"/>
        <v>32099.999999999996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21572.63</v>
      </c>
      <c r="G56" s="36">
        <v>27814.23</v>
      </c>
      <c r="H56" s="36">
        <v>18208.51</v>
      </c>
      <c r="I56" s="19">
        <v>0</v>
      </c>
      <c r="J56" s="36">
        <v>13175.31</v>
      </c>
      <c r="K56" s="36">
        <f t="shared" si="13"/>
        <v>166759.09000000003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-84665.24</v>
      </c>
      <c r="C60" s="35">
        <f t="shared" si="16"/>
        <v>-121225.81</v>
      </c>
      <c r="D60" s="35">
        <f t="shared" si="16"/>
        <v>-123696.45</v>
      </c>
      <c r="E60" s="35">
        <f t="shared" si="16"/>
        <v>-69424.96</v>
      </c>
      <c r="F60" s="35">
        <f t="shared" si="16"/>
        <v>-89938.91</v>
      </c>
      <c r="G60" s="35">
        <f t="shared" si="16"/>
        <v>-102986.98</v>
      </c>
      <c r="H60" s="35">
        <f t="shared" si="16"/>
        <v>-72261.88</v>
      </c>
      <c r="I60" s="35">
        <f t="shared" si="16"/>
        <v>-17185.11</v>
      </c>
      <c r="J60" s="35">
        <f t="shared" si="16"/>
        <v>-55107.9</v>
      </c>
      <c r="K60" s="35">
        <f>SUM(B60:J60)</f>
        <v>-736493.24</v>
      </c>
    </row>
    <row r="61" spans="1:11" ht="18.75" customHeight="1">
      <c r="A61" s="16" t="s">
        <v>78</v>
      </c>
      <c r="B61" s="35">
        <f aca="true" t="shared" si="17" ref="B61:J61">B62+B63+B64+B65+B66+B67</f>
        <v>-83454</v>
      </c>
      <c r="C61" s="35">
        <f t="shared" si="17"/>
        <v>-119710.5</v>
      </c>
      <c r="D61" s="35">
        <f t="shared" si="17"/>
        <v>-121369.5</v>
      </c>
      <c r="E61" s="35">
        <f t="shared" si="17"/>
        <v>-65530.5</v>
      </c>
      <c r="F61" s="35">
        <f t="shared" si="17"/>
        <v>-88308.5</v>
      </c>
      <c r="G61" s="35">
        <f t="shared" si="17"/>
        <v>-101937.5</v>
      </c>
      <c r="H61" s="35">
        <f t="shared" si="17"/>
        <v>-72065</v>
      </c>
      <c r="I61" s="35">
        <f t="shared" si="17"/>
        <v>-13629</v>
      </c>
      <c r="J61" s="35">
        <f t="shared" si="17"/>
        <v>-48723.5</v>
      </c>
      <c r="K61" s="35">
        <f aca="true" t="shared" si="18" ref="K61:K94">SUM(B61:J61)</f>
        <v>-714728</v>
      </c>
    </row>
    <row r="62" spans="1:11" ht="18.75" customHeight="1">
      <c r="A62" s="12" t="s">
        <v>79</v>
      </c>
      <c r="B62" s="35">
        <f>-ROUND(B9*$D$3,2)</f>
        <v>-83454</v>
      </c>
      <c r="C62" s="35">
        <f aca="true" t="shared" si="19" ref="C62:J62">-ROUND(C9*$D$3,2)</f>
        <v>-119710.5</v>
      </c>
      <c r="D62" s="35">
        <f t="shared" si="19"/>
        <v>-121369.5</v>
      </c>
      <c r="E62" s="35">
        <f t="shared" si="19"/>
        <v>-65530.5</v>
      </c>
      <c r="F62" s="35">
        <f t="shared" si="19"/>
        <v>-88308.5</v>
      </c>
      <c r="G62" s="35">
        <f t="shared" si="19"/>
        <v>-101937.5</v>
      </c>
      <c r="H62" s="35">
        <f t="shared" si="19"/>
        <v>-72065</v>
      </c>
      <c r="I62" s="35">
        <f t="shared" si="19"/>
        <v>-13629</v>
      </c>
      <c r="J62" s="35">
        <f t="shared" si="19"/>
        <v>-48723.5</v>
      </c>
      <c r="K62" s="35">
        <f t="shared" si="18"/>
        <v>-714728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-1211.24</v>
      </c>
      <c r="C68" s="35">
        <f t="shared" si="20"/>
        <v>-1515.31</v>
      </c>
      <c r="D68" s="35">
        <f t="shared" si="20"/>
        <v>-2326.95</v>
      </c>
      <c r="E68" s="35">
        <f t="shared" si="20"/>
        <v>-3894.46</v>
      </c>
      <c r="F68" s="35">
        <f t="shared" si="20"/>
        <v>-1630.4099999999999</v>
      </c>
      <c r="G68" s="35">
        <f t="shared" si="20"/>
        <v>-1049.48</v>
      </c>
      <c r="H68" s="35">
        <f t="shared" si="20"/>
        <v>-196.88</v>
      </c>
      <c r="I68" s="35">
        <f t="shared" si="20"/>
        <v>-3556.1099999999997</v>
      </c>
      <c r="J68" s="35">
        <f t="shared" si="20"/>
        <v>-6384.4</v>
      </c>
      <c r="K68" s="35">
        <f t="shared" si="18"/>
        <v>-21765.239999999998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-1211.24</v>
      </c>
      <c r="C91" s="35">
        <v>-1365.32</v>
      </c>
      <c r="D91" s="35">
        <v>-1241.2</v>
      </c>
      <c r="E91" s="35">
        <v>-603.48</v>
      </c>
      <c r="F91" s="35">
        <v>-1249.76</v>
      </c>
      <c r="G91" s="35">
        <v>-1031.48</v>
      </c>
      <c r="H91" s="35">
        <v>-196.88</v>
      </c>
      <c r="I91" s="35">
        <v>0</v>
      </c>
      <c r="J91" s="35">
        <v>-680.52</v>
      </c>
      <c r="K91" s="35">
        <f t="shared" si="18"/>
        <v>-7579.879999999999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-3290.98</v>
      </c>
      <c r="F92" s="19">
        <v>0</v>
      </c>
      <c r="G92" s="19">
        <v>0</v>
      </c>
      <c r="H92" s="19">
        <v>0</v>
      </c>
      <c r="I92" s="48">
        <v>-1572.12</v>
      </c>
      <c r="J92" s="48">
        <v>-5703.88</v>
      </c>
      <c r="K92" s="48">
        <f t="shared" si="18"/>
        <v>-10566.98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383847.2200000001</v>
      </c>
      <c r="C97" s="24">
        <f t="shared" si="21"/>
        <v>561267.3599999999</v>
      </c>
      <c r="D97" s="24">
        <f t="shared" si="21"/>
        <v>733426.5800000001</v>
      </c>
      <c r="E97" s="24">
        <f t="shared" si="21"/>
        <v>327078.76999999996</v>
      </c>
      <c r="F97" s="24">
        <f t="shared" si="21"/>
        <v>571484.02</v>
      </c>
      <c r="G97" s="24">
        <f t="shared" si="21"/>
        <v>764731.7400000001</v>
      </c>
      <c r="H97" s="24">
        <f t="shared" si="21"/>
        <v>341007.85000000003</v>
      </c>
      <c r="I97" s="24">
        <f>+I98+I99</f>
        <v>107586.70999999999</v>
      </c>
      <c r="J97" s="24">
        <f>+J98+J99</f>
        <v>263544.74</v>
      </c>
      <c r="K97" s="48">
        <f>SUM(B97:J97)</f>
        <v>4053974.99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366386.51000000007</v>
      </c>
      <c r="C98" s="24">
        <f t="shared" si="22"/>
        <v>539133.9099999999</v>
      </c>
      <c r="D98" s="24">
        <f t="shared" si="22"/>
        <v>708024.6900000001</v>
      </c>
      <c r="E98" s="24">
        <f t="shared" si="22"/>
        <v>306086.41</v>
      </c>
      <c r="F98" s="24">
        <f t="shared" si="22"/>
        <v>549911.39</v>
      </c>
      <c r="G98" s="24">
        <f t="shared" si="22"/>
        <v>736917.5100000001</v>
      </c>
      <c r="H98" s="24">
        <f t="shared" si="22"/>
        <v>322799.34</v>
      </c>
      <c r="I98" s="24">
        <f t="shared" si="22"/>
        <v>107586.70999999999</v>
      </c>
      <c r="J98" s="24">
        <f t="shared" si="22"/>
        <v>250369.42999999996</v>
      </c>
      <c r="K98" s="48">
        <f>SUM(B98:J98)</f>
        <v>3887215.9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21572.63</v>
      </c>
      <c r="G99" s="24">
        <f t="shared" si="23"/>
        <v>27814.23</v>
      </c>
      <c r="H99" s="24">
        <f t="shared" si="23"/>
        <v>18208.51</v>
      </c>
      <c r="I99" s="19">
        <f t="shared" si="23"/>
        <v>0</v>
      </c>
      <c r="J99" s="24">
        <f t="shared" si="23"/>
        <v>13175.31</v>
      </c>
      <c r="K99" s="48">
        <f>SUM(B99:J99)</f>
        <v>166759.09000000003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4053974.99</v>
      </c>
      <c r="L105" s="54"/>
    </row>
    <row r="106" spans="1:11" ht="18.75" customHeight="1">
      <c r="A106" s="26" t="s">
        <v>74</v>
      </c>
      <c r="B106" s="27">
        <v>51475.55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51475.55</v>
      </c>
    </row>
    <row r="107" spans="1:11" ht="18.75" customHeight="1">
      <c r="A107" s="26" t="s">
        <v>75</v>
      </c>
      <c r="B107" s="27">
        <v>332371.68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332371.68</v>
      </c>
    </row>
    <row r="108" spans="1:11" ht="18.75" customHeight="1">
      <c r="A108" s="26" t="s">
        <v>76</v>
      </c>
      <c r="B108" s="40">
        <v>0</v>
      </c>
      <c r="C108" s="27">
        <f>+C97</f>
        <v>561267.3599999999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561267.3599999999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733426.5800000001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733426.5800000001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327078.76999999996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327078.76999999996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109041.08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109041.08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199284.28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199284.28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263158.66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263158.66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221698.84</v>
      </c>
      <c r="H114" s="40">
        <v>0</v>
      </c>
      <c r="I114" s="40">
        <v>0</v>
      </c>
      <c r="J114" s="40">
        <v>0</v>
      </c>
      <c r="K114" s="41">
        <f t="shared" si="24"/>
        <v>221698.84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23330.51</v>
      </c>
      <c r="H115" s="40">
        <v>0</v>
      </c>
      <c r="I115" s="40">
        <v>0</v>
      </c>
      <c r="J115" s="40">
        <v>0</v>
      </c>
      <c r="K115" s="41">
        <f t="shared" si="24"/>
        <v>23330.51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123891.33</v>
      </c>
      <c r="H116" s="40">
        <v>0</v>
      </c>
      <c r="I116" s="40">
        <v>0</v>
      </c>
      <c r="J116" s="40">
        <v>0</v>
      </c>
      <c r="K116" s="41">
        <f t="shared" si="24"/>
        <v>123891.33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110027.47</v>
      </c>
      <c r="H117" s="40">
        <v>0</v>
      </c>
      <c r="I117" s="40">
        <v>0</v>
      </c>
      <c r="J117" s="40">
        <v>0</v>
      </c>
      <c r="K117" s="41">
        <f t="shared" si="24"/>
        <v>110027.47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285783.59</v>
      </c>
      <c r="H118" s="40">
        <v>0</v>
      </c>
      <c r="I118" s="40">
        <v>0</v>
      </c>
      <c r="J118" s="40">
        <v>0</v>
      </c>
      <c r="K118" s="41">
        <f t="shared" si="24"/>
        <v>285783.59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121387.18</v>
      </c>
      <c r="I119" s="40">
        <v>0</v>
      </c>
      <c r="J119" s="40">
        <v>0</v>
      </c>
      <c r="K119" s="41">
        <f t="shared" si="24"/>
        <v>121387.18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219620.66</v>
      </c>
      <c r="I120" s="40">
        <v>0</v>
      </c>
      <c r="J120" s="40">
        <v>0</v>
      </c>
      <c r="K120" s="41">
        <f t="shared" si="24"/>
        <v>219620.66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107586.71</v>
      </c>
      <c r="J121" s="40">
        <v>0</v>
      </c>
      <c r="K121" s="41">
        <f t="shared" si="24"/>
        <v>107586.71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263544.74</v>
      </c>
      <c r="K122" s="44">
        <f t="shared" si="24"/>
        <v>263544.74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2015-03-13T13:02:14Z</dcterms:modified>
  <cp:category/>
  <cp:version/>
  <cp:contentType/>
  <cp:contentStatus/>
</cp:coreProperties>
</file>