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<sst xmlns="http://schemas.openxmlformats.org/spreadsheetml/2006/main" count="126" uniqueCount="126">
  <si>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</si>
  <si>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</si>
  <si>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</si>
  <si>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</si>
  <si>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</si>
  <si>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</si>
  <si>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</si>
  <si>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</si>
  <si>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</si>
  <si>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</si>
  <si>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</si>
  <si>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</si>
  <si>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</si>
  <si>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</si>
  <si>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</si>
  <si>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</si>
  <si>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</si>
  <si>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</si>
  <si>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</si>
  <si>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</si>
  <si>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</si>
  <si>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</si>
  <si>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</si>
  <si>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</si>
  <si>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</si>
  <si>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</si>
  <si>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</si>
  <si>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</si>
  <si>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</si>
  <si>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</si>
  <si>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</si>
  <si>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</si>
  <si>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</si>
  <si>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</si>
  <si>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</si>
  <si>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</si>
  <si>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</si>
  <si>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</si>
  <si>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</si>
  <si>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</si>
  <si>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</si>
  <si>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</si>
  <si>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</si>
  <si>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</si>
  <si>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</si>
  <si>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</si>
  <si>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</si>
  <si>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</si>
  <si>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</si>
  <si>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</si>
  <si>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</si>
  <si>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</si>
  <si>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</si>
  <si>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</si>
  <si>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</si>
  <si>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</si>
  <si>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</si>
  <si>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</si>
  <si>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</si>
  <si>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</si>
  <si>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</si>
  <si>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</si>
  <si>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</si>
  <si>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</si>
  <si>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</si>
  <si>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</si>
  <si>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</si>
  <si>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</si>
  <si>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</si>
  <si>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</si>
  <si>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</si>
  <si>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</si>
  <si>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</si>
  <si>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</si>
  <si>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</si>
  <si>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</si>
  <si>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</si>
  <si>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</si>
  <si>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</si>
  <si>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</si>
  <si>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</si>
  <si>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</si>
  <si>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</si>
  <si>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</si>
  <si>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</si>
  <si>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</si>
  <si>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</si>
  <si>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</si>
  <si>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</si>
  <si>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</si>
  <si>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</si>
  <si>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</si>
  <si>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</si>
  <si>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</si>
  <si>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</si>
  <si>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</si>
  <si>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</si>
  <si>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</si>
  <si>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</si>
  <si>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</si>
  <si>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</si>
  <si>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</si>
  <si>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</si>
  <si>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</si>
  <si>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</si>
  <si>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</si>
  <si>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</si>
  <si>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</si>
  <si>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</si>
  <si>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</si>
  <si>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</si>
  <si>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</si>
  <si>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</si>
  <si>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</si>
  <si>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</si>
  <si>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</si>
  <si>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</si>
  <si>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</si>
  <si>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</si>
  <si>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</si>
  <si>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</si>
  <si>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</si>
  <si>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</si>
  <si>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</si>
  <si>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</si>
  <si>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07/03/15 - VENCIMENTO 13/03/15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</si>
</sst>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316008</v>
      </c>
      <c r="C7" s="9">
        <f t="shared" si="0"/>
        <v>416803</v>
      </c>
      <c r="D7" s="9">
        <f t="shared" si="0"/>
        <v>492652</v>
      </c>
      <c r="E7" s="9">
        <f t="shared" si="0"/>
        <v>266704</v>
      </c>
      <c r="F7" s="9">
        <f t="shared" si="0"/>
        <v>399142</v>
      </c>
      <c r="G7" s="9">
        <f t="shared" si="0"/>
        <v>631874</v>
      </c>
      <c r="H7" s="9">
        <f t="shared" si="0"/>
        <v>262960</v>
      </c>
      <c r="I7" s="9">
        <f t="shared" si="0"/>
        <v>60054</v>
      </c>
      <c r="J7" s="9">
        <f t="shared" si="0"/>
        <v>176461</v>
      </c>
      <c r="K7" s="9">
        <f t="shared" si="0"/>
        <v>3022658</v>
      </c>
      <c r="L7" s="52"/>
    </row>
    <row r="8" spans="1:11" ht="17.25" customHeight="1">
      <c r="A8" s="10" t="s">
        <v>103</v>
      </c>
      <c r="B8" s="11">
        <f>B9+B12+B16</f>
        <v>187526</v>
      </c>
      <c r="C8" s="11">
        <f aca="true" t="shared" si="1" ref="C8:J8">C9+C12+C16</f>
        <v>258277</v>
      </c>
      <c r="D8" s="11">
        <f t="shared" si="1"/>
        <v>288564</v>
      </c>
      <c r="E8" s="11">
        <f t="shared" si="1"/>
        <v>161942</v>
      </c>
      <c r="F8" s="11">
        <f t="shared" si="1"/>
        <v>224081</v>
      </c>
      <c r="G8" s="11">
        <f t="shared" si="1"/>
        <v>348393</v>
      </c>
      <c r="H8" s="11">
        <f t="shared" si="1"/>
        <v>166327</v>
      </c>
      <c r="I8" s="11">
        <f t="shared" si="1"/>
        <v>32459</v>
      </c>
      <c r="J8" s="11">
        <f t="shared" si="1"/>
        <v>102915</v>
      </c>
      <c r="K8" s="11">
        <f>SUM(B8:J8)</f>
        <v>1770484</v>
      </c>
    </row>
    <row r="9" spans="1:11" ht="17.25" customHeight="1">
      <c r="A9" s="15" t="s">
        <v>17</v>
      </c>
      <c r="B9" s="13">
        <f>+B10+B11</f>
        <v>36491</v>
      </c>
      <c r="C9" s="13">
        <f aca="true" t="shared" si="2" ref="C9:J9">+C10+C11</f>
        <v>53942</v>
      </c>
      <c r="D9" s="13">
        <f t="shared" si="2"/>
        <v>55146</v>
      </c>
      <c r="E9" s="13">
        <f t="shared" si="2"/>
        <v>31808</v>
      </c>
      <c r="F9" s="13">
        <f t="shared" si="2"/>
        <v>36065</v>
      </c>
      <c r="G9" s="13">
        <f t="shared" si="2"/>
        <v>42718</v>
      </c>
      <c r="H9" s="13">
        <f t="shared" si="2"/>
        <v>36607</v>
      </c>
      <c r="I9" s="13">
        <f t="shared" si="2"/>
        <v>7684</v>
      </c>
      <c r="J9" s="13">
        <f t="shared" si="2"/>
        <v>17591</v>
      </c>
      <c r="K9" s="11">
        <f>SUM(B9:J9)</f>
        <v>318052</v>
      </c>
    </row>
    <row r="10" spans="1:11" ht="17.25" customHeight="1">
      <c r="A10" s="29" t="s">
        <v>18</v>
      </c>
      <c r="B10" s="13">
        <v>36491</v>
      </c>
      <c r="C10" s="13">
        <v>53942</v>
      </c>
      <c r="D10" s="13">
        <v>55146</v>
      </c>
      <c r="E10" s="13">
        <v>31808</v>
      </c>
      <c r="F10" s="13">
        <v>36065</v>
      </c>
      <c r="G10" s="13">
        <v>42718</v>
      </c>
      <c r="H10" s="13">
        <v>36607</v>
      </c>
      <c r="I10" s="13">
        <v>7684</v>
      </c>
      <c r="J10" s="13">
        <v>17591</v>
      </c>
      <c r="K10" s="11">
        <f>SUM(B10:J10)</f>
        <v>318052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139976</v>
      </c>
      <c r="C12" s="17">
        <f t="shared" si="3"/>
        <v>189728</v>
      </c>
      <c r="D12" s="17">
        <f t="shared" si="3"/>
        <v>218051</v>
      </c>
      <c r="E12" s="17">
        <f t="shared" si="3"/>
        <v>121197</v>
      </c>
      <c r="F12" s="17">
        <f t="shared" si="3"/>
        <v>175253</v>
      </c>
      <c r="G12" s="17">
        <f t="shared" si="3"/>
        <v>286368</v>
      </c>
      <c r="H12" s="17">
        <f t="shared" si="3"/>
        <v>121579</v>
      </c>
      <c r="I12" s="17">
        <f t="shared" si="3"/>
        <v>22780</v>
      </c>
      <c r="J12" s="17">
        <f t="shared" si="3"/>
        <v>79881</v>
      </c>
      <c r="K12" s="11">
        <f aca="true" t="shared" si="4" ref="K12:K27">SUM(B12:J12)</f>
        <v>1354813</v>
      </c>
    </row>
    <row r="13" spans="1:13" ht="17.25" customHeight="1">
      <c r="A13" s="14" t="s">
        <v>20</v>
      </c>
      <c r="B13" s="13">
        <v>68783</v>
      </c>
      <c r="C13" s="13">
        <v>99314</v>
      </c>
      <c r="D13" s="13">
        <v>114297</v>
      </c>
      <c r="E13" s="13">
        <v>63790</v>
      </c>
      <c r="F13" s="13">
        <v>88251</v>
      </c>
      <c r="G13" s="13">
        <v>134776</v>
      </c>
      <c r="H13" s="13">
        <v>57610</v>
      </c>
      <c r="I13" s="13">
        <v>12858</v>
      </c>
      <c r="J13" s="13">
        <v>42182</v>
      </c>
      <c r="K13" s="11">
        <f t="shared" si="4"/>
        <v>681861</v>
      </c>
      <c r="L13" s="52"/>
      <c r="M13" s="53"/>
    </row>
    <row r="14" spans="1:12" ht="17.25" customHeight="1">
      <c r="A14" s="14" t="s">
        <v>21</v>
      </c>
      <c r="B14" s="13">
        <v>65142</v>
      </c>
      <c r="C14" s="13">
        <v>81788</v>
      </c>
      <c r="D14" s="13">
        <v>94317</v>
      </c>
      <c r="E14" s="13">
        <v>52432</v>
      </c>
      <c r="F14" s="13">
        <v>80470</v>
      </c>
      <c r="G14" s="13">
        <v>142565</v>
      </c>
      <c r="H14" s="13">
        <v>58411</v>
      </c>
      <c r="I14" s="13">
        <v>8800</v>
      </c>
      <c r="J14" s="13">
        <v>34645</v>
      </c>
      <c r="K14" s="11">
        <f t="shared" si="4"/>
        <v>618570</v>
      </c>
      <c r="L14" s="52"/>
    </row>
    <row r="15" spans="1:11" ht="17.25" customHeight="1">
      <c r="A15" s="14" t="s">
        <v>22</v>
      </c>
      <c r="B15" s="13">
        <v>6051</v>
      </c>
      <c r="C15" s="13">
        <v>8626</v>
      </c>
      <c r="D15" s="13">
        <v>9437</v>
      </c>
      <c r="E15" s="13">
        <v>4975</v>
      </c>
      <c r="F15" s="13">
        <v>6532</v>
      </c>
      <c r="G15" s="13">
        <v>9027</v>
      </c>
      <c r="H15" s="13">
        <v>5558</v>
      </c>
      <c r="I15" s="13">
        <v>1122</v>
      </c>
      <c r="J15" s="13">
        <v>3054</v>
      </c>
      <c r="K15" s="11">
        <f t="shared" si="4"/>
        <v>54382</v>
      </c>
    </row>
    <row r="16" spans="1:11" ht="17.25" customHeight="1">
      <c r="A16" s="15" t="s">
        <v>99</v>
      </c>
      <c r="B16" s="13">
        <f>B17+B18+B19</f>
        <v>11059</v>
      </c>
      <c r="C16" s="13">
        <f aca="true" t="shared" si="5" ref="C16:J16">C17+C18+C19</f>
        <v>14607</v>
      </c>
      <c r="D16" s="13">
        <f t="shared" si="5"/>
        <v>15367</v>
      </c>
      <c r="E16" s="13">
        <f t="shared" si="5"/>
        <v>8937</v>
      </c>
      <c r="F16" s="13">
        <f t="shared" si="5"/>
        <v>12763</v>
      </c>
      <c r="G16" s="13">
        <f t="shared" si="5"/>
        <v>19307</v>
      </c>
      <c r="H16" s="13">
        <f t="shared" si="5"/>
        <v>8141</v>
      </c>
      <c r="I16" s="13">
        <f t="shared" si="5"/>
        <v>1995</v>
      </c>
      <c r="J16" s="13">
        <f t="shared" si="5"/>
        <v>5443</v>
      </c>
      <c r="K16" s="11">
        <f t="shared" si="4"/>
        <v>97619</v>
      </c>
    </row>
    <row r="17" spans="1:11" ht="17.25" customHeight="1">
      <c r="A17" s="14" t="s">
        <v>100</v>
      </c>
      <c r="B17" s="13">
        <v>4648</v>
      </c>
      <c r="C17" s="13">
        <v>6405</v>
      </c>
      <c r="D17" s="13">
        <v>6569</v>
      </c>
      <c r="E17" s="13">
        <v>4273</v>
      </c>
      <c r="F17" s="13">
        <v>6042</v>
      </c>
      <c r="G17" s="13">
        <v>9522</v>
      </c>
      <c r="H17" s="13">
        <v>4146</v>
      </c>
      <c r="I17" s="13">
        <v>917</v>
      </c>
      <c r="J17" s="13">
        <v>2382</v>
      </c>
      <c r="K17" s="11">
        <f t="shared" si="4"/>
        <v>44904</v>
      </c>
    </row>
    <row r="18" spans="1:11" ht="17.25" customHeight="1">
      <c r="A18" s="14" t="s">
        <v>101</v>
      </c>
      <c r="B18" s="13">
        <v>763</v>
      </c>
      <c r="C18" s="13">
        <v>898</v>
      </c>
      <c r="D18" s="13">
        <v>978</v>
      </c>
      <c r="E18" s="13">
        <v>661</v>
      </c>
      <c r="F18" s="13">
        <v>839</v>
      </c>
      <c r="G18" s="13">
        <v>1653</v>
      </c>
      <c r="H18" s="13">
        <v>561</v>
      </c>
      <c r="I18" s="13">
        <v>127</v>
      </c>
      <c r="J18" s="13">
        <v>304</v>
      </c>
      <c r="K18" s="11">
        <f t="shared" si="4"/>
        <v>6784</v>
      </c>
    </row>
    <row r="19" spans="1:11" ht="17.25" customHeight="1">
      <c r="A19" s="14" t="s">
        <v>102</v>
      </c>
      <c r="B19" s="13">
        <v>5648</v>
      </c>
      <c r="C19" s="13">
        <v>7304</v>
      </c>
      <c r="D19" s="13">
        <v>7820</v>
      </c>
      <c r="E19" s="13">
        <v>4003</v>
      </c>
      <c r="F19" s="13">
        <v>5882</v>
      </c>
      <c r="G19" s="13">
        <v>8132</v>
      </c>
      <c r="H19" s="13">
        <v>3434</v>
      </c>
      <c r="I19" s="13">
        <v>951</v>
      </c>
      <c r="J19" s="13">
        <v>2757</v>
      </c>
      <c r="K19" s="11">
        <f t="shared" si="4"/>
        <v>45931</v>
      </c>
    </row>
    <row r="20" spans="1:11" ht="17.25" customHeight="1">
      <c r="A20" s="16" t="s">
        <v>23</v>
      </c>
      <c r="B20" s="11">
        <f>+B21+B22+B23</f>
        <v>99964</v>
      </c>
      <c r="C20" s="11">
        <f aca="true" t="shared" si="6" ref="C20:J20">+C21+C22+C23</f>
        <v>114979</v>
      </c>
      <c r="D20" s="11">
        <f t="shared" si="6"/>
        <v>148710</v>
      </c>
      <c r="E20" s="11">
        <f t="shared" si="6"/>
        <v>76729</v>
      </c>
      <c r="F20" s="11">
        <f t="shared" si="6"/>
        <v>139220</v>
      </c>
      <c r="G20" s="11">
        <f t="shared" si="6"/>
        <v>242535</v>
      </c>
      <c r="H20" s="11">
        <f t="shared" si="6"/>
        <v>75043</v>
      </c>
      <c r="I20" s="11">
        <f t="shared" si="6"/>
        <v>18753</v>
      </c>
      <c r="J20" s="11">
        <f t="shared" si="6"/>
        <v>50390</v>
      </c>
      <c r="K20" s="11">
        <f t="shared" si="4"/>
        <v>966323</v>
      </c>
    </row>
    <row r="21" spans="1:12" ht="17.25" customHeight="1">
      <c r="A21" s="12" t="s">
        <v>24</v>
      </c>
      <c r="B21" s="13">
        <v>52992</v>
      </c>
      <c r="C21" s="13">
        <v>67847</v>
      </c>
      <c r="D21" s="13">
        <v>86210</v>
      </c>
      <c r="E21" s="13">
        <v>44876</v>
      </c>
      <c r="F21" s="13">
        <v>75953</v>
      </c>
      <c r="G21" s="13">
        <v>121152</v>
      </c>
      <c r="H21" s="13">
        <v>40788</v>
      </c>
      <c r="I21" s="13">
        <v>11652</v>
      </c>
      <c r="J21" s="13">
        <v>28714</v>
      </c>
      <c r="K21" s="11">
        <f t="shared" si="4"/>
        <v>530184</v>
      </c>
      <c r="L21" s="52"/>
    </row>
    <row r="22" spans="1:12" ht="17.25" customHeight="1">
      <c r="A22" s="12" t="s">
        <v>25</v>
      </c>
      <c r="B22" s="13">
        <v>43393</v>
      </c>
      <c r="C22" s="13">
        <v>43095</v>
      </c>
      <c r="D22" s="13">
        <v>57411</v>
      </c>
      <c r="E22" s="13">
        <v>29534</v>
      </c>
      <c r="F22" s="13">
        <v>59225</v>
      </c>
      <c r="G22" s="13">
        <v>115043</v>
      </c>
      <c r="H22" s="13">
        <v>31863</v>
      </c>
      <c r="I22" s="13">
        <v>6462</v>
      </c>
      <c r="J22" s="13">
        <v>20091</v>
      </c>
      <c r="K22" s="11">
        <f t="shared" si="4"/>
        <v>406117</v>
      </c>
      <c r="L22" s="52"/>
    </row>
    <row r="23" spans="1:11" ht="17.25" customHeight="1">
      <c r="A23" s="12" t="s">
        <v>26</v>
      </c>
      <c r="B23" s="13">
        <v>3579</v>
      </c>
      <c r="C23" s="13">
        <v>4037</v>
      </c>
      <c r="D23" s="13">
        <v>5089</v>
      </c>
      <c r="E23" s="13">
        <v>2319</v>
      </c>
      <c r="F23" s="13">
        <v>4042</v>
      </c>
      <c r="G23" s="13">
        <v>6340</v>
      </c>
      <c r="H23" s="13">
        <v>2392</v>
      </c>
      <c r="I23" s="13">
        <v>639</v>
      </c>
      <c r="J23" s="13">
        <v>1585</v>
      </c>
      <c r="K23" s="11">
        <f t="shared" si="4"/>
        <v>30022</v>
      </c>
    </row>
    <row r="24" spans="1:11" ht="17.25" customHeight="1">
      <c r="A24" s="16" t="s">
        <v>27</v>
      </c>
      <c r="B24" s="13">
        <v>28518</v>
      </c>
      <c r="C24" s="13">
        <v>43547</v>
      </c>
      <c r="D24" s="13">
        <v>55378</v>
      </c>
      <c r="E24" s="13">
        <v>28033</v>
      </c>
      <c r="F24" s="13">
        <v>35841</v>
      </c>
      <c r="G24" s="13">
        <v>40946</v>
      </c>
      <c r="H24" s="13">
        <v>19149</v>
      </c>
      <c r="I24" s="13">
        <v>8842</v>
      </c>
      <c r="J24" s="13">
        <v>23156</v>
      </c>
      <c r="K24" s="11">
        <f t="shared" si="4"/>
        <v>283410</v>
      </c>
    </row>
    <row r="25" spans="1:12" ht="17.25" customHeight="1">
      <c r="A25" s="12" t="s">
        <v>28</v>
      </c>
      <c r="B25" s="13">
        <v>18252</v>
      </c>
      <c r="C25" s="13">
        <v>27870</v>
      </c>
      <c r="D25" s="13">
        <v>35442</v>
      </c>
      <c r="E25" s="13">
        <v>17941</v>
      </c>
      <c r="F25" s="13">
        <v>22938</v>
      </c>
      <c r="G25" s="13">
        <v>26205</v>
      </c>
      <c r="H25" s="13">
        <v>12255</v>
      </c>
      <c r="I25" s="13">
        <v>5659</v>
      </c>
      <c r="J25" s="13">
        <v>14820</v>
      </c>
      <c r="K25" s="11">
        <f t="shared" si="4"/>
        <v>181382</v>
      </c>
      <c r="L25" s="52"/>
    </row>
    <row r="26" spans="1:12" ht="17.25" customHeight="1">
      <c r="A26" s="12" t="s">
        <v>29</v>
      </c>
      <c r="B26" s="13">
        <v>10266</v>
      </c>
      <c r="C26" s="13">
        <v>15677</v>
      </c>
      <c r="D26" s="13">
        <v>19936</v>
      </c>
      <c r="E26" s="13">
        <v>10092</v>
      </c>
      <c r="F26" s="13">
        <v>12903</v>
      </c>
      <c r="G26" s="13">
        <v>14741</v>
      </c>
      <c r="H26" s="13">
        <v>6894</v>
      </c>
      <c r="I26" s="13">
        <v>3183</v>
      </c>
      <c r="J26" s="13">
        <v>8336</v>
      </c>
      <c r="K26" s="11">
        <f t="shared" si="4"/>
        <v>102028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2441</v>
      </c>
      <c r="I27" s="11">
        <v>0</v>
      </c>
      <c r="J27" s="11">
        <v>0</v>
      </c>
      <c r="K27" s="11">
        <f t="shared" si="4"/>
        <v>2441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2.4099478</v>
      </c>
      <c r="C29" s="60">
        <f aca="true" t="shared" si="7" ref="C29:J29">SUM(C30:C33)</f>
        <v>2.74888584</v>
      </c>
      <c r="D29" s="60">
        <f t="shared" si="7"/>
        <v>3.09535677</v>
      </c>
      <c r="E29" s="60">
        <f t="shared" si="7"/>
        <v>2.6322787400000003</v>
      </c>
      <c r="F29" s="60">
        <f t="shared" si="7"/>
        <v>2.55522288</v>
      </c>
      <c r="G29" s="60">
        <f t="shared" si="7"/>
        <v>2.19774348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-0.0037522</v>
      </c>
      <c r="C32" s="62">
        <v>-0.00422016</v>
      </c>
      <c r="D32" s="62">
        <v>-0.00414323</v>
      </c>
      <c r="E32" s="62">
        <v>-0.00372126</v>
      </c>
      <c r="F32" s="62">
        <v>-0.00377712</v>
      </c>
      <c r="G32" s="62">
        <v>-0.00365652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21624.31</v>
      </c>
      <c r="I35" s="19">
        <v>0</v>
      </c>
      <c r="J35" s="19">
        <v>0</v>
      </c>
      <c r="K35" s="23">
        <f>SUM(B35:J35)</f>
        <v>21624.31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4703.72</v>
      </c>
      <c r="D39" s="23">
        <f t="shared" si="8"/>
        <v>4703.72</v>
      </c>
      <c r="E39" s="19">
        <f t="shared" si="8"/>
        <v>2799.12</v>
      </c>
      <c r="F39" s="23">
        <f t="shared" si="8"/>
        <v>4177.28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32099.999999999996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3124.4</v>
      </c>
      <c r="C43" s="65">
        <f>ROUND(C44*C45,2)</f>
        <v>4703.72</v>
      </c>
      <c r="D43" s="65">
        <f aca="true" t="shared" si="10" ref="D43:J43">ROUND(D44*D45,2)</f>
        <v>4703.72</v>
      </c>
      <c r="E43" s="65">
        <f t="shared" si="10"/>
        <v>2799.12</v>
      </c>
      <c r="F43" s="65">
        <f t="shared" si="10"/>
        <v>4177.28</v>
      </c>
      <c r="G43" s="65">
        <f t="shared" si="10"/>
        <v>6210.28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32099.999999999996</v>
      </c>
    </row>
    <row r="44" spans="1:11" ht="17.25" customHeight="1">
      <c r="A44" s="66" t="s">
        <v>43</v>
      </c>
      <c r="B44" s="67">
        <v>730</v>
      </c>
      <c r="C44" s="67">
        <v>1099</v>
      </c>
      <c r="D44" s="67">
        <v>1099</v>
      </c>
      <c r="E44" s="67">
        <v>654</v>
      </c>
      <c r="F44" s="67">
        <v>976</v>
      </c>
      <c r="G44" s="67">
        <v>1451</v>
      </c>
      <c r="H44" s="67">
        <v>851</v>
      </c>
      <c r="I44" s="67">
        <v>249</v>
      </c>
      <c r="J44" s="67">
        <v>391</v>
      </c>
      <c r="K44" s="67">
        <f t="shared" si="9"/>
        <v>7500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782147.89</v>
      </c>
      <c r="C47" s="22">
        <f aca="true" t="shared" si="11" ref="C47:H47">+C48+C56</f>
        <v>1172581.03</v>
      </c>
      <c r="D47" s="22">
        <f t="shared" si="11"/>
        <v>1555039.31</v>
      </c>
      <c r="E47" s="22">
        <f t="shared" si="11"/>
        <v>725830.75</v>
      </c>
      <c r="F47" s="22">
        <f t="shared" si="11"/>
        <v>1045646.68</v>
      </c>
      <c r="G47" s="22">
        <f t="shared" si="11"/>
        <v>1422721.47</v>
      </c>
      <c r="H47" s="22">
        <f t="shared" si="11"/>
        <v>706029.1100000001</v>
      </c>
      <c r="I47" s="22">
        <f>+I48+I56</f>
        <v>269737.58999999997</v>
      </c>
      <c r="J47" s="22">
        <f>+J48+J56</f>
        <v>483389.85</v>
      </c>
      <c r="K47" s="22">
        <f>SUM(B47:J47)</f>
        <v>8163123.68</v>
      </c>
    </row>
    <row r="48" spans="1:11" ht="17.25" customHeight="1">
      <c r="A48" s="16" t="s">
        <v>46</v>
      </c>
      <c r="B48" s="23">
        <f>SUM(B49:B55)</f>
        <v>764687.18</v>
      </c>
      <c r="C48" s="23">
        <f aca="true" t="shared" si="12" ref="C48:H48">SUM(C49:C55)</f>
        <v>1150447.58</v>
      </c>
      <c r="D48" s="23">
        <f t="shared" si="12"/>
        <v>1529637.4200000002</v>
      </c>
      <c r="E48" s="23">
        <f t="shared" si="12"/>
        <v>704838.39</v>
      </c>
      <c r="F48" s="23">
        <f t="shared" si="12"/>
        <v>1024074.05</v>
      </c>
      <c r="G48" s="23">
        <f t="shared" si="12"/>
        <v>1394907.24</v>
      </c>
      <c r="H48" s="23">
        <f t="shared" si="12"/>
        <v>687820.6000000001</v>
      </c>
      <c r="I48" s="23">
        <f>SUM(I49:I55)</f>
        <v>269737.58999999997</v>
      </c>
      <c r="J48" s="23">
        <f>SUM(J49:J55)</f>
        <v>470214.54</v>
      </c>
      <c r="K48" s="23">
        <f aca="true" t="shared" si="13" ref="K48:K56">SUM(B48:J48)</f>
        <v>7996364.590000001</v>
      </c>
    </row>
    <row r="49" spans="1:11" ht="17.25" customHeight="1">
      <c r="A49" s="34" t="s">
        <v>47</v>
      </c>
      <c r="B49" s="23">
        <f aca="true" t="shared" si="14" ref="B49:H49">ROUND(B30*B7,2)</f>
        <v>762748.51</v>
      </c>
      <c r="C49" s="23">
        <f t="shared" si="14"/>
        <v>1144957.84</v>
      </c>
      <c r="D49" s="23">
        <f t="shared" si="14"/>
        <v>1526974.87</v>
      </c>
      <c r="E49" s="23">
        <f t="shared" si="14"/>
        <v>703031.74</v>
      </c>
      <c r="F49" s="23">
        <f t="shared" si="14"/>
        <v>1021404.38</v>
      </c>
      <c r="G49" s="23">
        <f t="shared" si="14"/>
        <v>1391007.42</v>
      </c>
      <c r="H49" s="23">
        <f t="shared" si="14"/>
        <v>663763.63</v>
      </c>
      <c r="I49" s="23">
        <f>ROUND(I30*I7,2)</f>
        <v>269083.96</v>
      </c>
      <c r="J49" s="23">
        <f>ROUND(J30*J7,2)</f>
        <v>468803.94</v>
      </c>
      <c r="K49" s="23">
        <f t="shared" si="13"/>
        <v>7951776.29</v>
      </c>
    </row>
    <row r="50" spans="1:11" ht="17.25" customHeight="1">
      <c r="A50" s="34" t="s">
        <v>48</v>
      </c>
      <c r="B50" s="19">
        <v>0</v>
      </c>
      <c r="C50" s="23">
        <f>ROUND(C31*C7,2)</f>
        <v>2545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2545</v>
      </c>
    </row>
    <row r="51" spans="1:11" ht="17.25" customHeight="1">
      <c r="A51" s="68" t="s">
        <v>110</v>
      </c>
      <c r="B51" s="69">
        <f>ROUND(B32*B7,2)</f>
        <v>-1185.73</v>
      </c>
      <c r="C51" s="69">
        <f>ROUND(C32*C7,2)</f>
        <v>-1758.98</v>
      </c>
      <c r="D51" s="69">
        <f aca="true" t="shared" si="15" ref="D51:J51">ROUND(D32*D7,2)</f>
        <v>-2041.17</v>
      </c>
      <c r="E51" s="69">
        <f t="shared" si="15"/>
        <v>-992.47</v>
      </c>
      <c r="F51" s="69">
        <f t="shared" si="15"/>
        <v>-1507.61</v>
      </c>
      <c r="G51" s="69">
        <f t="shared" si="15"/>
        <v>-2310.46</v>
      </c>
      <c r="H51" s="69">
        <f t="shared" si="15"/>
        <v>-1209.62</v>
      </c>
      <c r="I51" s="69">
        <f t="shared" si="15"/>
        <v>-412.09</v>
      </c>
      <c r="J51" s="69">
        <f t="shared" si="15"/>
        <v>-262.88</v>
      </c>
      <c r="K51" s="69">
        <f>SUM(B51:J51)</f>
        <v>-11681.01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21624.31</v>
      </c>
      <c r="I53" s="31">
        <f>+I35</f>
        <v>0</v>
      </c>
      <c r="J53" s="31">
        <f>+J35</f>
        <v>0</v>
      </c>
      <c r="K53" s="23">
        <f t="shared" si="13"/>
        <v>21624.31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4703.72</v>
      </c>
      <c r="D55" s="36">
        <v>4703.72</v>
      </c>
      <c r="E55" s="19">
        <v>2799.12</v>
      </c>
      <c r="F55" s="36">
        <v>4177.28</v>
      </c>
      <c r="G55" s="36">
        <v>6210.28</v>
      </c>
      <c r="H55" s="36">
        <v>3642.28</v>
      </c>
      <c r="I55" s="36">
        <v>1065.72</v>
      </c>
      <c r="J55" s="19">
        <v>1673.48</v>
      </c>
      <c r="K55" s="23">
        <f t="shared" si="13"/>
        <v>32099.999999999996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-128929.74</v>
      </c>
      <c r="C60" s="35">
        <f t="shared" si="16"/>
        <v>-189584.71</v>
      </c>
      <c r="D60" s="35">
        <f t="shared" si="16"/>
        <v>-194901.39</v>
      </c>
      <c r="E60" s="35">
        <f t="shared" si="16"/>
        <v>-117955.88</v>
      </c>
      <c r="F60" s="35">
        <f t="shared" si="16"/>
        <v>-127130.31</v>
      </c>
      <c r="G60" s="35">
        <f t="shared" si="16"/>
        <v>-150562.48</v>
      </c>
      <c r="H60" s="35">
        <f t="shared" si="16"/>
        <v>-128321.38</v>
      </c>
      <c r="I60" s="35">
        <f t="shared" si="16"/>
        <v>-32276.68</v>
      </c>
      <c r="J60" s="35">
        <f t="shared" si="16"/>
        <v>-69737.54</v>
      </c>
      <c r="K60" s="35">
        <f>SUM(B60:J60)</f>
        <v>-1139400.11</v>
      </c>
    </row>
    <row r="61" spans="1:11" ht="18.75" customHeight="1">
      <c r="A61" s="16" t="s">
        <v>78</v>
      </c>
      <c r="B61" s="35">
        <f aca="true" t="shared" si="17" ref="B61:J61">B62+B63+B64+B65+B66+B67</f>
        <v>-127718.5</v>
      </c>
      <c r="C61" s="35">
        <f t="shared" si="17"/>
        <v>-188797</v>
      </c>
      <c r="D61" s="35">
        <f t="shared" si="17"/>
        <v>-193011</v>
      </c>
      <c r="E61" s="35">
        <f t="shared" si="17"/>
        <v>-111328</v>
      </c>
      <c r="F61" s="35">
        <f t="shared" si="17"/>
        <v>-126227.5</v>
      </c>
      <c r="G61" s="35">
        <f t="shared" si="17"/>
        <v>-149513</v>
      </c>
      <c r="H61" s="35">
        <f t="shared" si="17"/>
        <v>-128124.5</v>
      </c>
      <c r="I61" s="35">
        <f t="shared" si="17"/>
        <v>-26894</v>
      </c>
      <c r="J61" s="35">
        <f t="shared" si="17"/>
        <v>-61568.5</v>
      </c>
      <c r="K61" s="35">
        <f aca="true" t="shared" si="18" ref="K61:K94">SUM(B61:J61)</f>
        <v>-1113182</v>
      </c>
    </row>
    <row r="62" spans="1:11" ht="18.75" customHeight="1">
      <c r="A62" s="12" t="s">
        <v>79</v>
      </c>
      <c r="B62" s="35">
        <f>-ROUND(B9*$D$3,2)</f>
        <v>-127718.5</v>
      </c>
      <c r="C62" s="35">
        <f aca="true" t="shared" si="19" ref="C62:J62">-ROUND(C9*$D$3,2)</f>
        <v>-188797</v>
      </c>
      <c r="D62" s="35">
        <f t="shared" si="19"/>
        <v>-193011</v>
      </c>
      <c r="E62" s="35">
        <f t="shared" si="19"/>
        <v>-111328</v>
      </c>
      <c r="F62" s="35">
        <f t="shared" si="19"/>
        <v>-126227.5</v>
      </c>
      <c r="G62" s="35">
        <f t="shared" si="19"/>
        <v>-149513</v>
      </c>
      <c r="H62" s="35">
        <f t="shared" si="19"/>
        <v>-128124.5</v>
      </c>
      <c r="I62" s="35">
        <f t="shared" si="19"/>
        <v>-26894</v>
      </c>
      <c r="J62" s="35">
        <f t="shared" si="19"/>
        <v>-61568.5</v>
      </c>
      <c r="K62" s="35">
        <f t="shared" si="18"/>
        <v>-1113182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-1211.24</v>
      </c>
      <c r="C68" s="35">
        <f t="shared" si="20"/>
        <v>-787.71</v>
      </c>
      <c r="D68" s="35">
        <f t="shared" si="20"/>
        <v>-1890.3899999999999</v>
      </c>
      <c r="E68" s="35">
        <f t="shared" si="20"/>
        <v>-6627.879999999999</v>
      </c>
      <c r="F68" s="35">
        <f t="shared" si="20"/>
        <v>-902.81</v>
      </c>
      <c r="G68" s="35">
        <f t="shared" si="20"/>
        <v>-1049.48</v>
      </c>
      <c r="H68" s="35">
        <f t="shared" si="20"/>
        <v>-196.88</v>
      </c>
      <c r="I68" s="35">
        <f t="shared" si="20"/>
        <v>-5382.68</v>
      </c>
      <c r="J68" s="35">
        <f t="shared" si="20"/>
        <v>-8169.04</v>
      </c>
      <c r="K68" s="35">
        <f t="shared" si="18"/>
        <v>-26218.11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-1211.24</v>
      </c>
      <c r="C91" s="35">
        <v>-637.72</v>
      </c>
      <c r="D91" s="35">
        <v>-804.64</v>
      </c>
      <c r="E91" s="35">
        <v>-603.48</v>
      </c>
      <c r="F91" s="35">
        <v>-522.16</v>
      </c>
      <c r="G91" s="35">
        <v>-1031.48</v>
      </c>
      <c r="H91" s="35">
        <v>-196.88</v>
      </c>
      <c r="I91" s="19">
        <v>0</v>
      </c>
      <c r="J91" s="35">
        <v>483.64</v>
      </c>
      <c r="K91" s="35">
        <f t="shared" si="18"/>
        <v>-4523.959999999999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-6024.4</v>
      </c>
      <c r="F92" s="19">
        <v>0</v>
      </c>
      <c r="G92" s="19">
        <v>0</v>
      </c>
      <c r="H92" s="19">
        <v>0</v>
      </c>
      <c r="I92" s="48">
        <v>-3398.69</v>
      </c>
      <c r="J92" s="48">
        <v>-8652.68</v>
      </c>
      <c r="K92" s="48">
        <f t="shared" si="18"/>
        <v>-18075.77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653218.15</v>
      </c>
      <c r="C97" s="24">
        <f t="shared" si="21"/>
        <v>982996.3200000001</v>
      </c>
      <c r="D97" s="24">
        <f t="shared" si="21"/>
        <v>1360137.9200000002</v>
      </c>
      <c r="E97" s="24">
        <f t="shared" si="21"/>
        <v>607874.87</v>
      </c>
      <c r="F97" s="24">
        <f t="shared" si="21"/>
        <v>918516.37</v>
      </c>
      <c r="G97" s="24">
        <f t="shared" si="21"/>
        <v>1272158.99</v>
      </c>
      <c r="H97" s="24">
        <f t="shared" si="21"/>
        <v>577707.7300000001</v>
      </c>
      <c r="I97" s="24">
        <f>+I98+I99</f>
        <v>237460.90999999997</v>
      </c>
      <c r="J97" s="24">
        <f>+J98+J99</f>
        <v>413652.31</v>
      </c>
      <c r="K97" s="48">
        <f>SUM(B97:J97)</f>
        <v>7023723.570000001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635757.4400000001</v>
      </c>
      <c r="C98" s="24">
        <f t="shared" si="22"/>
        <v>960862.8700000001</v>
      </c>
      <c r="D98" s="24">
        <f t="shared" si="22"/>
        <v>1334736.0300000003</v>
      </c>
      <c r="E98" s="24">
        <f t="shared" si="22"/>
        <v>586882.51</v>
      </c>
      <c r="F98" s="24">
        <f t="shared" si="22"/>
        <v>896943.74</v>
      </c>
      <c r="G98" s="24">
        <f t="shared" si="22"/>
        <v>1244344.76</v>
      </c>
      <c r="H98" s="24">
        <f t="shared" si="22"/>
        <v>559499.2200000001</v>
      </c>
      <c r="I98" s="24">
        <f t="shared" si="22"/>
        <v>237460.90999999997</v>
      </c>
      <c r="J98" s="24">
        <f t="shared" si="22"/>
        <v>400477</v>
      </c>
      <c r="K98" s="48">
        <f>SUM(B98:J98)</f>
        <v>6856964.48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7023723.58</v>
      </c>
      <c r="L105" s="54"/>
    </row>
    <row r="106" spans="1:11" ht="18.75" customHeight="1">
      <c r="A106" s="26" t="s">
        <v>74</v>
      </c>
      <c r="B106" s="27">
        <v>87705.94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87705.94</v>
      </c>
    </row>
    <row r="107" spans="1:11" ht="18.75" customHeight="1">
      <c r="A107" s="26" t="s">
        <v>75</v>
      </c>
      <c r="B107" s="27">
        <v>565512.21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565512.21</v>
      </c>
    </row>
    <row r="108" spans="1:11" ht="18.75" customHeight="1">
      <c r="A108" s="26" t="s">
        <v>76</v>
      </c>
      <c r="B108" s="40">
        <v>0</v>
      </c>
      <c r="C108" s="27">
        <f>+C97</f>
        <v>982996.3200000001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982996.3200000001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1360137.9200000002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1360137.9200000002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607874.87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607874.87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175671.29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175671.29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319843.31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319843.31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423001.76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423001.76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383086.89</v>
      </c>
      <c r="H114" s="40">
        <v>0</v>
      </c>
      <c r="I114" s="40">
        <v>0</v>
      </c>
      <c r="J114" s="40">
        <v>0</v>
      </c>
      <c r="K114" s="41">
        <f t="shared" si="24"/>
        <v>383086.89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33479.07</v>
      </c>
      <c r="H115" s="40">
        <v>0</v>
      </c>
      <c r="I115" s="40">
        <v>0</v>
      </c>
      <c r="J115" s="40">
        <v>0</v>
      </c>
      <c r="K115" s="41">
        <f t="shared" si="24"/>
        <v>33479.07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209678.01</v>
      </c>
      <c r="H116" s="40">
        <v>0</v>
      </c>
      <c r="I116" s="40">
        <v>0</v>
      </c>
      <c r="J116" s="40">
        <v>0</v>
      </c>
      <c r="K116" s="41">
        <f t="shared" si="24"/>
        <v>209678.01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168328.61</v>
      </c>
      <c r="H117" s="40">
        <v>0</v>
      </c>
      <c r="I117" s="40">
        <v>0</v>
      </c>
      <c r="J117" s="40">
        <v>0</v>
      </c>
      <c r="K117" s="41">
        <f t="shared" si="24"/>
        <v>168328.61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477586.43</v>
      </c>
      <c r="H118" s="40">
        <v>0</v>
      </c>
      <c r="I118" s="40">
        <v>0</v>
      </c>
      <c r="J118" s="40">
        <v>0</v>
      </c>
      <c r="K118" s="41">
        <f t="shared" si="24"/>
        <v>477586.43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205249.95</v>
      </c>
      <c r="I119" s="40">
        <v>0</v>
      </c>
      <c r="J119" s="40">
        <v>0</v>
      </c>
      <c r="K119" s="41">
        <f t="shared" si="24"/>
        <v>205249.95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372457.78</v>
      </c>
      <c r="I120" s="40">
        <v>0</v>
      </c>
      <c r="J120" s="40">
        <v>0</v>
      </c>
      <c r="K120" s="41">
        <f t="shared" si="24"/>
        <v>372457.78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237460.91</v>
      </c>
      <c r="J121" s="40">
        <v>0</v>
      </c>
      <c r="K121" s="41">
        <f t="shared" si="24"/>
        <v>237460.91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413652.31</v>
      </c>
      <c r="K122" s="44">
        <f t="shared" si="24"/>
        <v>413652.31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2015-03-13T12:57:03Z</dcterms:modified>
  <cp:category/>
  <cp:version/>
  <cp:contentType/>
  <cp:contentStatus/>
</cp:coreProperties>
</file>