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<sst xmlns="http://schemas.openxmlformats.org/spreadsheetml/2006/main" count="128" uniqueCount="128">
  <si>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</si>
  <si>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</si>
  <si>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</si>
  <si>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</si>
  <si>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</si>
  <si>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</si>
  <si>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</si>
  <si>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</si>
  <si>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</si>
  <si>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</si>
  <si>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</si>
  <si>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</si>
  <si>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</si>
  <si>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</si>
  <si>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</si>
  <si>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</si>
  <si>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</si>
  <si>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</si>
  <si>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</si>
  <si>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</si>
  <si>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</si>
  <si>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</si>
  <si>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</si>
  <si>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</si>
  <si>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</si>
  <si>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</si>
  <si>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</si>
  <si>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</si>
  <si>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</si>
  <si>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</si>
  <si>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</si>
  <si>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</si>
  <si>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</si>
  <si>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</si>
  <si>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</si>
  <si>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</si>
  <si>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</si>
  <si>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</si>
  <si>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</si>
  <si>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</si>
  <si>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</si>
  <si>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</si>
  <si>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</si>
  <si>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</si>
  <si>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</si>
  <si>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</si>
  <si>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</si>
  <si>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</si>
  <si>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</si>
  <si>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</si>
  <si>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</si>
  <si>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</si>
  <si>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</si>
  <si>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</si>
  <si>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</si>
  <si>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</si>
  <si>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</si>
  <si>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</si>
  <si>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</si>
  <si>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</si>
  <si>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</si>
  <si>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</si>
  <si>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</si>
  <si>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</si>
  <si>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</si>
  <si>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</si>
  <si>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</si>
  <si>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</si>
  <si>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</si>
  <si>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</si>
  <si>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</si>
  <si>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</si>
  <si>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</si>
  <si>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</si>
  <si>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</si>
  <si>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</si>
  <si>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</si>
  <si>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</si>
  <si>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</si>
  <si>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</si>
  <si>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</si>
  <si>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</si>
  <si>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</si>
  <si>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</si>
  <si>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</si>
  <si>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</si>
  <si>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</si>
  <si>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</si>
  <si>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</si>
  <si>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</si>
  <si>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</si>
  <si>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</si>
  <si>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</si>
  <si>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</si>
  <si>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</si>
  <si>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</si>
  <si>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</si>
  <si>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</si>
  <si>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</si>
  <si>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</si>
  <si>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</si>
  <si>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</si>
  <si>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</si>
  <si>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</si>
  <si>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</si>
  <si>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</si>
  <si>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</si>
  <si>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</si>
  <si>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</si>
  <si>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</si>
  <si>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</si>
  <si>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</si>
  <si>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</si>
  <si>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</si>
  <si>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</si>
  <si>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</si>
  <si>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</si>
  <si>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</si>
  <si>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</si>
  <si>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</si>
  <si>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</si>
  <si>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</si>
  <si>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</si>
  <si>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</si>
  <si>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06/03/15 - VENCIMENTO 13/03/15</t>
  </si>
  <si>
    <t>6.3. Revisão de Remuneração pelo Transporte Coletivo  (1)</t>
  </si>
  <si>
    <t>Nota:</t>
  </si>
  <si>
    <t>(1) - Passageiros transportados, processados pelo sistema de bilhetagem eletrônica, referente à operação de 05/03/15.  ( 127.122 passageiros).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</si>
</sst>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591180</v>
      </c>
      <c r="C7" s="9">
        <f t="shared" si="0"/>
        <v>777014</v>
      </c>
      <c r="D7" s="9">
        <f t="shared" si="0"/>
        <v>813348</v>
      </c>
      <c r="E7" s="9">
        <f t="shared" si="0"/>
        <v>544082</v>
      </c>
      <c r="F7" s="9">
        <f t="shared" si="0"/>
        <v>751248</v>
      </c>
      <c r="G7" s="9">
        <f t="shared" si="0"/>
        <v>1236750</v>
      </c>
      <c r="H7" s="9">
        <f t="shared" si="0"/>
        <v>563498</v>
      </c>
      <c r="I7" s="9">
        <f t="shared" si="0"/>
        <v>117329</v>
      </c>
      <c r="J7" s="9">
        <f t="shared" si="0"/>
        <v>309094</v>
      </c>
      <c r="K7" s="9">
        <f t="shared" si="0"/>
        <v>5703543</v>
      </c>
      <c r="L7" s="52"/>
    </row>
    <row r="8" spans="1:11" ht="17.25" customHeight="1">
      <c r="A8" s="10" t="s">
        <v>102</v>
      </c>
      <c r="B8" s="11">
        <f>B9+B12+B16</f>
        <v>352865</v>
      </c>
      <c r="C8" s="11">
        <f aca="true" t="shared" si="1" ref="C8:J8">C9+C12+C16</f>
        <v>479894</v>
      </c>
      <c r="D8" s="11">
        <f t="shared" si="1"/>
        <v>471524</v>
      </c>
      <c r="E8" s="11">
        <f t="shared" si="1"/>
        <v>328908</v>
      </c>
      <c r="F8" s="11">
        <f t="shared" si="1"/>
        <v>424991</v>
      </c>
      <c r="G8" s="11">
        <f t="shared" si="1"/>
        <v>689395</v>
      </c>
      <c r="H8" s="11">
        <f t="shared" si="1"/>
        <v>353502</v>
      </c>
      <c r="I8" s="11">
        <f t="shared" si="1"/>
        <v>64332</v>
      </c>
      <c r="J8" s="11">
        <f t="shared" si="1"/>
        <v>178326</v>
      </c>
      <c r="K8" s="11">
        <f>SUM(B8:J8)</f>
        <v>3343737</v>
      </c>
    </row>
    <row r="9" spans="1:11" ht="17.25" customHeight="1">
      <c r="A9" s="15" t="s">
        <v>17</v>
      </c>
      <c r="B9" s="13">
        <f>+B10+B11</f>
        <v>51611</v>
      </c>
      <c r="C9" s="13">
        <f aca="true" t="shared" si="2" ref="C9:J9">+C10+C11</f>
        <v>74572</v>
      </c>
      <c r="D9" s="13">
        <f t="shared" si="2"/>
        <v>67364</v>
      </c>
      <c r="E9" s="13">
        <f t="shared" si="2"/>
        <v>47322</v>
      </c>
      <c r="F9" s="13">
        <f t="shared" si="2"/>
        <v>54328</v>
      </c>
      <c r="G9" s="13">
        <f t="shared" si="2"/>
        <v>68657</v>
      </c>
      <c r="H9" s="13">
        <f t="shared" si="2"/>
        <v>62652</v>
      </c>
      <c r="I9" s="13">
        <f t="shared" si="2"/>
        <v>11028</v>
      </c>
      <c r="J9" s="13">
        <f t="shared" si="2"/>
        <v>22840</v>
      </c>
      <c r="K9" s="11">
        <f>SUM(B9:J9)</f>
        <v>460374</v>
      </c>
    </row>
    <row r="10" spans="1:11" ht="17.25" customHeight="1">
      <c r="A10" s="29" t="s">
        <v>18</v>
      </c>
      <c r="B10" s="13">
        <v>51611</v>
      </c>
      <c r="C10" s="13">
        <v>74572</v>
      </c>
      <c r="D10" s="13">
        <v>67364</v>
      </c>
      <c r="E10" s="13">
        <v>47322</v>
      </c>
      <c r="F10" s="13">
        <v>54328</v>
      </c>
      <c r="G10" s="13">
        <v>68657</v>
      </c>
      <c r="H10" s="13">
        <v>62652</v>
      </c>
      <c r="I10" s="13">
        <v>11028</v>
      </c>
      <c r="J10" s="13">
        <v>22840</v>
      </c>
      <c r="K10" s="11">
        <f>SUM(B10:J10)</f>
        <v>460374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277765</v>
      </c>
      <c r="C12" s="17">
        <f t="shared" si="3"/>
        <v>373549</v>
      </c>
      <c r="D12" s="17">
        <f t="shared" si="3"/>
        <v>374180</v>
      </c>
      <c r="E12" s="17">
        <f t="shared" si="3"/>
        <v>261223</v>
      </c>
      <c r="F12" s="17">
        <f t="shared" si="3"/>
        <v>343837</v>
      </c>
      <c r="G12" s="17">
        <f t="shared" si="3"/>
        <v>578311</v>
      </c>
      <c r="H12" s="17">
        <f t="shared" si="3"/>
        <v>270706</v>
      </c>
      <c r="I12" s="17">
        <f t="shared" si="3"/>
        <v>48411</v>
      </c>
      <c r="J12" s="17">
        <f t="shared" si="3"/>
        <v>144003</v>
      </c>
      <c r="K12" s="11">
        <f aca="true" t="shared" si="4" ref="K12:K27">SUM(B12:J12)</f>
        <v>2671985</v>
      </c>
    </row>
    <row r="13" spans="1:13" ht="17.25" customHeight="1">
      <c r="A13" s="14" t="s">
        <v>20</v>
      </c>
      <c r="B13" s="13">
        <v>131736</v>
      </c>
      <c r="C13" s="13">
        <v>188519</v>
      </c>
      <c r="D13" s="13">
        <v>190991</v>
      </c>
      <c r="E13" s="13">
        <v>131633</v>
      </c>
      <c r="F13" s="13">
        <v>174451</v>
      </c>
      <c r="G13" s="13">
        <v>277658</v>
      </c>
      <c r="H13" s="13">
        <v>126575</v>
      </c>
      <c r="I13" s="13">
        <v>25976</v>
      </c>
      <c r="J13" s="13">
        <v>74072</v>
      </c>
      <c r="K13" s="11">
        <f t="shared" si="4"/>
        <v>1321611</v>
      </c>
      <c r="L13" s="52"/>
      <c r="M13" s="53"/>
    </row>
    <row r="14" spans="1:12" ht="17.25" customHeight="1">
      <c r="A14" s="14" t="s">
        <v>21</v>
      </c>
      <c r="B14" s="13">
        <v>128117</v>
      </c>
      <c r="C14" s="13">
        <v>159482</v>
      </c>
      <c r="D14" s="13">
        <v>157975</v>
      </c>
      <c r="E14" s="13">
        <v>113258</v>
      </c>
      <c r="F14" s="13">
        <v>149844</v>
      </c>
      <c r="G14" s="13">
        <v>272128</v>
      </c>
      <c r="H14" s="13">
        <v>123990</v>
      </c>
      <c r="I14" s="13">
        <v>18437</v>
      </c>
      <c r="J14" s="13">
        <v>60927</v>
      </c>
      <c r="K14" s="11">
        <f t="shared" si="4"/>
        <v>1184158</v>
      </c>
      <c r="L14" s="52"/>
    </row>
    <row r="15" spans="1:11" ht="17.25" customHeight="1">
      <c r="A15" s="14" t="s">
        <v>22</v>
      </c>
      <c r="B15" s="13">
        <v>17912</v>
      </c>
      <c r="C15" s="13">
        <v>25548</v>
      </c>
      <c r="D15" s="13">
        <v>25214</v>
      </c>
      <c r="E15" s="13">
        <v>16332</v>
      </c>
      <c r="F15" s="13">
        <v>19542</v>
      </c>
      <c r="G15" s="13">
        <v>28525</v>
      </c>
      <c r="H15" s="13">
        <v>20141</v>
      </c>
      <c r="I15" s="13">
        <v>3998</v>
      </c>
      <c r="J15" s="13">
        <v>9004</v>
      </c>
      <c r="K15" s="11">
        <f t="shared" si="4"/>
        <v>166216</v>
      </c>
    </row>
    <row r="16" spans="1:11" ht="17.25" customHeight="1">
      <c r="A16" s="15" t="s">
        <v>98</v>
      </c>
      <c r="B16" s="13">
        <f>B17+B18+B19</f>
        <v>23489</v>
      </c>
      <c r="C16" s="13">
        <f aca="true" t="shared" si="5" ref="C16:J16">C17+C18+C19</f>
        <v>31773</v>
      </c>
      <c r="D16" s="13">
        <f t="shared" si="5"/>
        <v>29980</v>
      </c>
      <c r="E16" s="13">
        <f t="shared" si="5"/>
        <v>20363</v>
      </c>
      <c r="F16" s="13">
        <f t="shared" si="5"/>
        <v>26826</v>
      </c>
      <c r="G16" s="13">
        <f t="shared" si="5"/>
        <v>42427</v>
      </c>
      <c r="H16" s="13">
        <f t="shared" si="5"/>
        <v>20144</v>
      </c>
      <c r="I16" s="13">
        <f t="shared" si="5"/>
        <v>4893</v>
      </c>
      <c r="J16" s="13">
        <f t="shared" si="5"/>
        <v>11483</v>
      </c>
      <c r="K16" s="11">
        <f t="shared" si="4"/>
        <v>211378</v>
      </c>
    </row>
    <row r="17" spans="1:11" ht="17.25" customHeight="1">
      <c r="A17" s="14" t="s">
        <v>99</v>
      </c>
      <c r="B17" s="13">
        <v>8326</v>
      </c>
      <c r="C17" s="13">
        <v>11576</v>
      </c>
      <c r="D17" s="13">
        <v>10337</v>
      </c>
      <c r="E17" s="13">
        <v>8014</v>
      </c>
      <c r="F17" s="13">
        <v>10576</v>
      </c>
      <c r="G17" s="13">
        <v>18391</v>
      </c>
      <c r="H17" s="13">
        <v>8954</v>
      </c>
      <c r="I17" s="13">
        <v>1830</v>
      </c>
      <c r="J17" s="13">
        <v>3983</v>
      </c>
      <c r="K17" s="11">
        <f t="shared" si="4"/>
        <v>81987</v>
      </c>
    </row>
    <row r="18" spans="1:11" ht="17.25" customHeight="1">
      <c r="A18" s="14" t="s">
        <v>100</v>
      </c>
      <c r="B18" s="13">
        <v>1307</v>
      </c>
      <c r="C18" s="13">
        <v>1376</v>
      </c>
      <c r="D18" s="13">
        <v>1373</v>
      </c>
      <c r="E18" s="13">
        <v>1224</v>
      </c>
      <c r="F18" s="13">
        <v>1286</v>
      </c>
      <c r="G18" s="13">
        <v>2556</v>
      </c>
      <c r="H18" s="13">
        <v>1016</v>
      </c>
      <c r="I18" s="13">
        <v>279</v>
      </c>
      <c r="J18" s="13">
        <v>479</v>
      </c>
      <c r="K18" s="11">
        <f t="shared" si="4"/>
        <v>10896</v>
      </c>
    </row>
    <row r="19" spans="1:11" ht="17.25" customHeight="1">
      <c r="A19" s="14" t="s">
        <v>101</v>
      </c>
      <c r="B19" s="13">
        <v>13856</v>
      </c>
      <c r="C19" s="13">
        <v>18821</v>
      </c>
      <c r="D19" s="13">
        <v>18270</v>
      </c>
      <c r="E19" s="13">
        <v>11125</v>
      </c>
      <c r="F19" s="13">
        <v>14964</v>
      </c>
      <c r="G19" s="13">
        <v>21480</v>
      </c>
      <c r="H19" s="13">
        <v>10174</v>
      </c>
      <c r="I19" s="13">
        <v>2784</v>
      </c>
      <c r="J19" s="13">
        <v>7021</v>
      </c>
      <c r="K19" s="11">
        <f t="shared" si="4"/>
        <v>118495</v>
      </c>
    </row>
    <row r="20" spans="1:11" ht="17.25" customHeight="1">
      <c r="A20" s="16" t="s">
        <v>23</v>
      </c>
      <c r="B20" s="11">
        <f>+B21+B22+B23</f>
        <v>187027</v>
      </c>
      <c r="C20" s="11">
        <f aca="true" t="shared" si="6" ref="C20:J20">+C21+C22+C23</f>
        <v>217406</v>
      </c>
      <c r="D20" s="11">
        <f t="shared" si="6"/>
        <v>247876</v>
      </c>
      <c r="E20" s="11">
        <f t="shared" si="6"/>
        <v>159147</v>
      </c>
      <c r="F20" s="11">
        <f t="shared" si="6"/>
        <v>255827</v>
      </c>
      <c r="G20" s="11">
        <f t="shared" si="6"/>
        <v>463147</v>
      </c>
      <c r="H20" s="11">
        <f t="shared" si="6"/>
        <v>161666</v>
      </c>
      <c r="I20" s="11">
        <f t="shared" si="6"/>
        <v>37076</v>
      </c>
      <c r="J20" s="11">
        <f t="shared" si="6"/>
        <v>90571</v>
      </c>
      <c r="K20" s="11">
        <f t="shared" si="4"/>
        <v>1819743</v>
      </c>
    </row>
    <row r="21" spans="1:12" ht="17.25" customHeight="1">
      <c r="A21" s="12" t="s">
        <v>24</v>
      </c>
      <c r="B21" s="13">
        <v>100509</v>
      </c>
      <c r="C21" s="13">
        <v>127270</v>
      </c>
      <c r="D21" s="13">
        <v>143887</v>
      </c>
      <c r="E21" s="13">
        <v>91424</v>
      </c>
      <c r="F21" s="13">
        <v>146814</v>
      </c>
      <c r="G21" s="13">
        <v>247336</v>
      </c>
      <c r="H21" s="13">
        <v>91681</v>
      </c>
      <c r="I21" s="13">
        <v>22553</v>
      </c>
      <c r="J21" s="13">
        <v>52157</v>
      </c>
      <c r="K21" s="11">
        <f t="shared" si="4"/>
        <v>1023631</v>
      </c>
      <c r="L21" s="52"/>
    </row>
    <row r="22" spans="1:12" ht="17.25" customHeight="1">
      <c r="A22" s="12" t="s">
        <v>25</v>
      </c>
      <c r="B22" s="13">
        <v>77496</v>
      </c>
      <c r="C22" s="13">
        <v>79416</v>
      </c>
      <c r="D22" s="13">
        <v>91504</v>
      </c>
      <c r="E22" s="13">
        <v>60863</v>
      </c>
      <c r="F22" s="13">
        <v>98543</v>
      </c>
      <c r="G22" s="13">
        <v>198445</v>
      </c>
      <c r="H22" s="13">
        <v>61985</v>
      </c>
      <c r="I22" s="13">
        <v>12599</v>
      </c>
      <c r="J22" s="13">
        <v>34004</v>
      </c>
      <c r="K22" s="11">
        <f t="shared" si="4"/>
        <v>714855</v>
      </c>
      <c r="L22" s="52"/>
    </row>
    <row r="23" spans="1:11" ht="17.25" customHeight="1">
      <c r="A23" s="12" t="s">
        <v>26</v>
      </c>
      <c r="B23" s="13">
        <v>9022</v>
      </c>
      <c r="C23" s="13">
        <v>10720</v>
      </c>
      <c r="D23" s="13">
        <v>12485</v>
      </c>
      <c r="E23" s="13">
        <v>6860</v>
      </c>
      <c r="F23" s="13">
        <v>10470</v>
      </c>
      <c r="G23" s="13">
        <v>17366</v>
      </c>
      <c r="H23" s="13">
        <v>8000</v>
      </c>
      <c r="I23" s="13">
        <v>1924</v>
      </c>
      <c r="J23" s="13">
        <v>4410</v>
      </c>
      <c r="K23" s="11">
        <f t="shared" si="4"/>
        <v>81257</v>
      </c>
    </row>
    <row r="24" spans="1:11" ht="17.25" customHeight="1">
      <c r="A24" s="16" t="s">
        <v>27</v>
      </c>
      <c r="B24" s="13">
        <v>51288</v>
      </c>
      <c r="C24" s="13">
        <v>79714</v>
      </c>
      <c r="D24" s="13">
        <v>93948</v>
      </c>
      <c r="E24" s="13">
        <v>56027</v>
      </c>
      <c r="F24" s="13">
        <v>70430</v>
      </c>
      <c r="G24" s="13">
        <v>84208</v>
      </c>
      <c r="H24" s="13">
        <v>40851</v>
      </c>
      <c r="I24" s="13">
        <v>15921</v>
      </c>
      <c r="J24" s="13">
        <v>40197</v>
      </c>
      <c r="K24" s="11">
        <f t="shared" si="4"/>
        <v>532584</v>
      </c>
    </row>
    <row r="25" spans="1:12" ht="17.25" customHeight="1">
      <c r="A25" s="12" t="s">
        <v>28</v>
      </c>
      <c r="B25" s="13">
        <v>32824</v>
      </c>
      <c r="C25" s="13">
        <v>51017</v>
      </c>
      <c r="D25" s="13">
        <v>60127</v>
      </c>
      <c r="E25" s="13">
        <v>35857</v>
      </c>
      <c r="F25" s="13">
        <v>45075</v>
      </c>
      <c r="G25" s="13">
        <v>53893</v>
      </c>
      <c r="H25" s="13">
        <v>26145</v>
      </c>
      <c r="I25" s="13">
        <v>10189</v>
      </c>
      <c r="J25" s="13">
        <v>25726</v>
      </c>
      <c r="K25" s="11">
        <f t="shared" si="4"/>
        <v>340853</v>
      </c>
      <c r="L25" s="52"/>
    </row>
    <row r="26" spans="1:12" ht="17.25" customHeight="1">
      <c r="A26" s="12" t="s">
        <v>29</v>
      </c>
      <c r="B26" s="13">
        <v>18464</v>
      </c>
      <c r="C26" s="13">
        <v>28697</v>
      </c>
      <c r="D26" s="13">
        <v>33821</v>
      </c>
      <c r="E26" s="13">
        <v>20170</v>
      </c>
      <c r="F26" s="13">
        <v>25355</v>
      </c>
      <c r="G26" s="13">
        <v>30315</v>
      </c>
      <c r="H26" s="13">
        <v>14706</v>
      </c>
      <c r="I26" s="13">
        <v>5732</v>
      </c>
      <c r="J26" s="13">
        <v>14471</v>
      </c>
      <c r="K26" s="11">
        <f t="shared" si="4"/>
        <v>191731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7479</v>
      </c>
      <c r="I27" s="11">
        <v>0</v>
      </c>
      <c r="J27" s="11">
        <v>0</v>
      </c>
      <c r="K27" s="11">
        <f t="shared" si="4"/>
        <v>7479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2.4099478</v>
      </c>
      <c r="C29" s="59">
        <f aca="true" t="shared" si="7" ref="C29:J29">SUM(C30:C33)</f>
        <v>2.74890504</v>
      </c>
      <c r="D29" s="59">
        <f t="shared" si="7"/>
        <v>3.09536808</v>
      </c>
      <c r="E29" s="59">
        <f t="shared" si="7"/>
        <v>2.6322787400000003</v>
      </c>
      <c r="F29" s="59">
        <f t="shared" si="7"/>
        <v>2.55524223</v>
      </c>
      <c r="G29" s="59">
        <f t="shared" si="7"/>
        <v>2.19774348</v>
      </c>
      <c r="H29" s="59">
        <f t="shared" si="7"/>
        <v>2.5196</v>
      </c>
      <c r="I29" s="59">
        <f t="shared" si="7"/>
        <v>4.473838</v>
      </c>
      <c r="J29" s="59">
        <f t="shared" si="7"/>
        <v>2.65524077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-0.0037522</v>
      </c>
      <c r="C32" s="61">
        <v>-0.00420096</v>
      </c>
      <c r="D32" s="61">
        <v>-0.00413192</v>
      </c>
      <c r="E32" s="61">
        <v>-0.00372126</v>
      </c>
      <c r="F32" s="61">
        <v>-0.00375777</v>
      </c>
      <c r="G32" s="61">
        <v>-0.00365652</v>
      </c>
      <c r="H32" s="61">
        <v>-0.0046</v>
      </c>
      <c r="I32" s="61">
        <v>-0.006862</v>
      </c>
      <c r="J32" s="61">
        <v>-0.00145923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8907.39</v>
      </c>
      <c r="I35" s="19">
        <v>0</v>
      </c>
      <c r="J35" s="19">
        <v>0</v>
      </c>
      <c r="K35" s="23">
        <f>SUM(B35:J35)</f>
        <v>8907.39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3124.4</v>
      </c>
      <c r="C39" s="23">
        <f aca="true" t="shared" si="8" ref="C39:J39">+C43</f>
        <v>4682.32</v>
      </c>
      <c r="D39" s="23">
        <f t="shared" si="8"/>
        <v>4690.88</v>
      </c>
      <c r="E39" s="19">
        <f t="shared" si="8"/>
        <v>2799.12</v>
      </c>
      <c r="F39" s="23">
        <f t="shared" si="8"/>
        <v>4155.88</v>
      </c>
      <c r="G39" s="23">
        <f t="shared" si="8"/>
        <v>6210.28</v>
      </c>
      <c r="H39" s="23">
        <f t="shared" si="8"/>
        <v>3642.28</v>
      </c>
      <c r="I39" s="23">
        <f t="shared" si="8"/>
        <v>1065.72</v>
      </c>
      <c r="J39" s="23">
        <f t="shared" si="8"/>
        <v>1639.24</v>
      </c>
      <c r="K39" s="23">
        <f aca="true" t="shared" si="9" ref="K39:K44">SUM(B39:J39)</f>
        <v>32010.12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3124.4</v>
      </c>
      <c r="C43" s="64">
        <f>ROUND(C44*C45,2)</f>
        <v>4682.32</v>
      </c>
      <c r="D43" s="64">
        <f aca="true" t="shared" si="10" ref="D43:J43">ROUND(D44*D45,2)</f>
        <v>4690.88</v>
      </c>
      <c r="E43" s="64">
        <f t="shared" si="10"/>
        <v>2799.12</v>
      </c>
      <c r="F43" s="64">
        <f t="shared" si="10"/>
        <v>4155.88</v>
      </c>
      <c r="G43" s="64">
        <f t="shared" si="10"/>
        <v>6210.28</v>
      </c>
      <c r="H43" s="64">
        <f t="shared" si="10"/>
        <v>3642.28</v>
      </c>
      <c r="I43" s="64">
        <f t="shared" si="10"/>
        <v>1065.72</v>
      </c>
      <c r="J43" s="64">
        <f t="shared" si="10"/>
        <v>1639.24</v>
      </c>
      <c r="K43" s="64">
        <f t="shared" si="9"/>
        <v>32010.12</v>
      </c>
    </row>
    <row r="44" spans="1:11" ht="17.25" customHeight="1">
      <c r="A44" s="65" t="s">
        <v>43</v>
      </c>
      <c r="B44" s="66">
        <v>730</v>
      </c>
      <c r="C44" s="66">
        <v>1094</v>
      </c>
      <c r="D44" s="66">
        <v>1096</v>
      </c>
      <c r="E44" s="66">
        <v>654</v>
      </c>
      <c r="F44" s="66">
        <v>971</v>
      </c>
      <c r="G44" s="66">
        <v>1451</v>
      </c>
      <c r="H44" s="66">
        <v>851</v>
      </c>
      <c r="I44" s="66">
        <v>249</v>
      </c>
      <c r="J44" s="66">
        <v>383</v>
      </c>
      <c r="K44" s="66">
        <f t="shared" si="9"/>
        <v>7479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1445298.0499999998</v>
      </c>
      <c r="C47" s="22">
        <f aca="true" t="shared" si="11" ref="C47:H47">+C48+C56</f>
        <v>2162753.48</v>
      </c>
      <c r="D47" s="22">
        <f t="shared" si="11"/>
        <v>2547704.21</v>
      </c>
      <c r="E47" s="22">
        <f t="shared" si="11"/>
        <v>1455966.9600000002</v>
      </c>
      <c r="F47" s="22">
        <f t="shared" si="11"/>
        <v>1945349.1199999996</v>
      </c>
      <c r="G47" s="22">
        <f t="shared" si="11"/>
        <v>2752083.76</v>
      </c>
      <c r="H47" s="22">
        <f t="shared" si="11"/>
        <v>1450547.7399999998</v>
      </c>
      <c r="I47" s="22">
        <f>+I48+I56</f>
        <v>525976.66</v>
      </c>
      <c r="J47" s="22">
        <f>+J48+J56</f>
        <v>835533.54</v>
      </c>
      <c r="K47" s="22">
        <f>SUM(B47:J47)</f>
        <v>15121213.52</v>
      </c>
    </row>
    <row r="48" spans="1:11" ht="17.25" customHeight="1">
      <c r="A48" s="16" t="s">
        <v>46</v>
      </c>
      <c r="B48" s="23">
        <f>SUM(B49:B55)</f>
        <v>1427837.3399999999</v>
      </c>
      <c r="C48" s="23">
        <f aca="true" t="shared" si="12" ref="C48:H48">SUM(C49:C55)</f>
        <v>2140620.03</v>
      </c>
      <c r="D48" s="23">
        <f t="shared" si="12"/>
        <v>2522302.32</v>
      </c>
      <c r="E48" s="23">
        <f t="shared" si="12"/>
        <v>1434974.6</v>
      </c>
      <c r="F48" s="23">
        <f t="shared" si="12"/>
        <v>1923776.4899999998</v>
      </c>
      <c r="G48" s="23">
        <f t="shared" si="12"/>
        <v>2724269.53</v>
      </c>
      <c r="H48" s="23">
        <f t="shared" si="12"/>
        <v>1432339.2299999997</v>
      </c>
      <c r="I48" s="23">
        <f>SUM(I49:I55)</f>
        <v>525976.66</v>
      </c>
      <c r="J48" s="23">
        <f>SUM(J49:J55)</f>
        <v>822358.23</v>
      </c>
      <c r="K48" s="23">
        <f aca="true" t="shared" si="13" ref="K48:K56">SUM(B48:J48)</f>
        <v>14954454.43</v>
      </c>
    </row>
    <row r="49" spans="1:11" ht="17.25" customHeight="1">
      <c r="A49" s="34" t="s">
        <v>47</v>
      </c>
      <c r="B49" s="23">
        <f aca="true" t="shared" si="14" ref="B49:H49">ROUND(B30*B7,2)</f>
        <v>1426931.17</v>
      </c>
      <c r="C49" s="23">
        <f t="shared" si="14"/>
        <v>2134457.46</v>
      </c>
      <c r="D49" s="23">
        <f t="shared" si="14"/>
        <v>2520972.13</v>
      </c>
      <c r="E49" s="23">
        <f t="shared" si="14"/>
        <v>1434200.15</v>
      </c>
      <c r="F49" s="23">
        <f t="shared" si="14"/>
        <v>1922443.63</v>
      </c>
      <c r="G49" s="23">
        <f t="shared" si="14"/>
        <v>2722581.45</v>
      </c>
      <c r="H49" s="23">
        <f t="shared" si="14"/>
        <v>1422381.65</v>
      </c>
      <c r="I49" s="23">
        <f>ROUND(I30*I7,2)</f>
        <v>525716.05</v>
      </c>
      <c r="J49" s="23">
        <f>ROUND(J30*J7,2)</f>
        <v>821170.03</v>
      </c>
      <c r="K49" s="23">
        <f t="shared" si="13"/>
        <v>14930853.719999999</v>
      </c>
    </row>
    <row r="50" spans="1:11" ht="17.25" customHeight="1">
      <c r="A50" s="34" t="s">
        <v>48</v>
      </c>
      <c r="B50" s="19">
        <v>0</v>
      </c>
      <c r="C50" s="23">
        <f>ROUND(C31*C7,2)</f>
        <v>4744.45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4744.45</v>
      </c>
    </row>
    <row r="51" spans="1:11" ht="17.25" customHeight="1">
      <c r="A51" s="67" t="s">
        <v>109</v>
      </c>
      <c r="B51" s="68">
        <f>ROUND(B32*B7,2)</f>
        <v>-2218.23</v>
      </c>
      <c r="C51" s="68">
        <f>ROUND(C32*C7,2)</f>
        <v>-3264.2</v>
      </c>
      <c r="D51" s="68">
        <f aca="true" t="shared" si="15" ref="D51:J51">ROUND(D32*D7,2)</f>
        <v>-3360.69</v>
      </c>
      <c r="E51" s="68">
        <f t="shared" si="15"/>
        <v>-2024.67</v>
      </c>
      <c r="F51" s="68">
        <f t="shared" si="15"/>
        <v>-2823.02</v>
      </c>
      <c r="G51" s="68">
        <f t="shared" si="15"/>
        <v>-4522.2</v>
      </c>
      <c r="H51" s="68">
        <f t="shared" si="15"/>
        <v>-2592.09</v>
      </c>
      <c r="I51" s="68">
        <f t="shared" si="15"/>
        <v>-805.11</v>
      </c>
      <c r="J51" s="68">
        <f t="shared" si="15"/>
        <v>-451.04</v>
      </c>
      <c r="K51" s="68">
        <f>SUM(B51:J51)</f>
        <v>-22061.250000000004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8907.39</v>
      </c>
      <c r="I53" s="31">
        <f>+I35</f>
        <v>0</v>
      </c>
      <c r="J53" s="31">
        <f>+J35</f>
        <v>0</v>
      </c>
      <c r="K53" s="23">
        <f t="shared" si="13"/>
        <v>8907.39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3124.4</v>
      </c>
      <c r="C55" s="36">
        <v>4682.32</v>
      </c>
      <c r="D55" s="36">
        <v>4690.88</v>
      </c>
      <c r="E55" s="19">
        <v>2799.12</v>
      </c>
      <c r="F55" s="36">
        <v>4155.88</v>
      </c>
      <c r="G55" s="36">
        <v>6210.28</v>
      </c>
      <c r="H55" s="36">
        <v>3642.28</v>
      </c>
      <c r="I55" s="36">
        <v>1065.72</v>
      </c>
      <c r="J55" s="19">
        <v>1639.24</v>
      </c>
      <c r="K55" s="23">
        <f t="shared" si="13"/>
        <v>32010.12</v>
      </c>
    </row>
    <row r="56" spans="1:11" ht="17.25" customHeight="1">
      <c r="A56" s="16" t="s">
        <v>53</v>
      </c>
      <c r="B56" s="36">
        <v>17460.71</v>
      </c>
      <c r="C56" s="36">
        <v>22133.45</v>
      </c>
      <c r="D56" s="36">
        <v>25401.89</v>
      </c>
      <c r="E56" s="36">
        <v>20992.36</v>
      </c>
      <c r="F56" s="36">
        <v>21572.63</v>
      </c>
      <c r="G56" s="36">
        <v>27814.23</v>
      </c>
      <c r="H56" s="36">
        <v>18208.51</v>
      </c>
      <c r="I56" s="19">
        <v>0</v>
      </c>
      <c r="J56" s="36">
        <v>13175.31</v>
      </c>
      <c r="K56" s="36">
        <f t="shared" si="13"/>
        <v>166759.09000000003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-325355.08</v>
      </c>
      <c r="C60" s="35">
        <f t="shared" si="16"/>
        <v>-303060.4</v>
      </c>
      <c r="D60" s="35">
        <f t="shared" si="16"/>
        <v>-410242.76</v>
      </c>
      <c r="E60" s="35">
        <f t="shared" si="16"/>
        <v>-351263.57</v>
      </c>
      <c r="F60" s="35">
        <f t="shared" si="16"/>
        <v>-355208.35</v>
      </c>
      <c r="G60" s="35">
        <f t="shared" si="16"/>
        <v>-423541.81</v>
      </c>
      <c r="H60" s="35">
        <f t="shared" si="16"/>
        <v>-267066.5</v>
      </c>
      <c r="I60" s="35">
        <f t="shared" si="16"/>
        <v>-95205.51000000001</v>
      </c>
      <c r="J60" s="35">
        <f t="shared" si="16"/>
        <v>-110291.32</v>
      </c>
      <c r="K60" s="35">
        <f>SUM(B60:J60)</f>
        <v>-2641235.3000000003</v>
      </c>
    </row>
    <row r="61" spans="1:11" ht="18.75" customHeight="1">
      <c r="A61" s="16" t="s">
        <v>78</v>
      </c>
      <c r="B61" s="35">
        <f aca="true" t="shared" si="17" ref="B61:J61">B62+B63+B64+B65+B66+B67</f>
        <v>-254301.85</v>
      </c>
      <c r="C61" s="35">
        <f t="shared" si="17"/>
        <v>-274216.52</v>
      </c>
      <c r="D61" s="35">
        <f t="shared" si="17"/>
        <v>-266877.89</v>
      </c>
      <c r="E61" s="35">
        <f t="shared" si="17"/>
        <v>-272892.32</v>
      </c>
      <c r="F61" s="35">
        <f t="shared" si="17"/>
        <v>-265301.06</v>
      </c>
      <c r="G61" s="35">
        <f t="shared" si="17"/>
        <v>-318071.22</v>
      </c>
      <c r="H61" s="35">
        <f t="shared" si="17"/>
        <v>-219455</v>
      </c>
      <c r="I61" s="35">
        <f t="shared" si="17"/>
        <v>-38598</v>
      </c>
      <c r="J61" s="35">
        <f t="shared" si="17"/>
        <v>-79940</v>
      </c>
      <c r="K61" s="35">
        <f aca="true" t="shared" si="18" ref="K61:K94">SUM(B61:J61)</f>
        <v>-1989653.86</v>
      </c>
    </row>
    <row r="62" spans="1:11" ht="18.75" customHeight="1">
      <c r="A62" s="12" t="s">
        <v>79</v>
      </c>
      <c r="B62" s="35">
        <f>-ROUND(B9*$D$3,2)</f>
        <v>-180638.5</v>
      </c>
      <c r="C62" s="35">
        <f aca="true" t="shared" si="19" ref="C62:J62">-ROUND(C9*$D$3,2)</f>
        <v>-261002</v>
      </c>
      <c r="D62" s="35">
        <f t="shared" si="19"/>
        <v>-235774</v>
      </c>
      <c r="E62" s="35">
        <f t="shared" si="19"/>
        <v>-165627</v>
      </c>
      <c r="F62" s="35">
        <f t="shared" si="19"/>
        <v>-190148</v>
      </c>
      <c r="G62" s="35">
        <f t="shared" si="19"/>
        <v>-240299.5</v>
      </c>
      <c r="H62" s="35">
        <f t="shared" si="19"/>
        <v>-219282</v>
      </c>
      <c r="I62" s="35">
        <f t="shared" si="19"/>
        <v>-38598</v>
      </c>
      <c r="J62" s="35">
        <f t="shared" si="19"/>
        <v>-79940</v>
      </c>
      <c r="K62" s="35">
        <f t="shared" si="18"/>
        <v>-1611309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-444.5</v>
      </c>
      <c r="C64" s="35">
        <v>-238</v>
      </c>
      <c r="D64" s="35">
        <v>-248.5</v>
      </c>
      <c r="E64" s="35">
        <v>-707</v>
      </c>
      <c r="F64" s="35">
        <v>-462</v>
      </c>
      <c r="G64" s="35">
        <v>-343</v>
      </c>
      <c r="H64" s="19">
        <v>0</v>
      </c>
      <c r="I64" s="19">
        <v>0</v>
      </c>
      <c r="J64" s="19">
        <v>0</v>
      </c>
      <c r="K64" s="35">
        <f t="shared" si="18"/>
        <v>-2443</v>
      </c>
    </row>
    <row r="65" spans="1:11" ht="18.75" customHeight="1">
      <c r="A65" s="12" t="s">
        <v>110</v>
      </c>
      <c r="B65" s="35">
        <v>-4410</v>
      </c>
      <c r="C65" s="35">
        <v>-3038</v>
      </c>
      <c r="D65" s="35">
        <v>-2467.5</v>
      </c>
      <c r="E65" s="35">
        <v>-5330.5</v>
      </c>
      <c r="F65" s="35">
        <v>-1396.5</v>
      </c>
      <c r="G65" s="35">
        <v>-1347.5</v>
      </c>
      <c r="H65" s="35">
        <v>-24.5</v>
      </c>
      <c r="I65" s="19">
        <v>0</v>
      </c>
      <c r="J65" s="19">
        <v>0</v>
      </c>
      <c r="K65" s="35">
        <f t="shared" si="18"/>
        <v>-18014.5</v>
      </c>
    </row>
    <row r="66" spans="1:11" ht="18.75" customHeight="1">
      <c r="A66" s="12" t="s">
        <v>56</v>
      </c>
      <c r="B66" s="47">
        <v>-68763.85</v>
      </c>
      <c r="C66" s="47">
        <v>-9893.52</v>
      </c>
      <c r="D66" s="47">
        <v>-28387.89</v>
      </c>
      <c r="E66" s="47">
        <v>-101227.82</v>
      </c>
      <c r="F66" s="47">
        <v>-73294.56</v>
      </c>
      <c r="G66" s="47">
        <v>-76081.22</v>
      </c>
      <c r="H66" s="47">
        <v>-148.5</v>
      </c>
      <c r="I66" s="19">
        <v>0</v>
      </c>
      <c r="J66" s="19">
        <v>0</v>
      </c>
      <c r="K66" s="35">
        <f t="shared" si="18"/>
        <v>-357797.36</v>
      </c>
    </row>
    <row r="67" spans="1:11" ht="18.75" customHeight="1">
      <c r="A67" s="12" t="s">
        <v>57</v>
      </c>
      <c r="B67" s="47">
        <v>-45</v>
      </c>
      <c r="C67" s="47">
        <v>-45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-71053.23000000001</v>
      </c>
      <c r="C68" s="35">
        <f t="shared" si="20"/>
        <v>-28843.880000000005</v>
      </c>
      <c r="D68" s="35">
        <f t="shared" si="20"/>
        <v>-143364.87</v>
      </c>
      <c r="E68" s="35">
        <f t="shared" si="20"/>
        <v>-78371.25</v>
      </c>
      <c r="F68" s="35">
        <f t="shared" si="20"/>
        <v>-89907.29</v>
      </c>
      <c r="G68" s="35">
        <f t="shared" si="20"/>
        <v>-360513.14</v>
      </c>
      <c r="H68" s="35">
        <f t="shared" si="20"/>
        <v>-47611.5</v>
      </c>
      <c r="I68" s="35">
        <f t="shared" si="20"/>
        <v>-56607.51</v>
      </c>
      <c r="J68" s="35">
        <f t="shared" si="20"/>
        <v>-30351.32</v>
      </c>
      <c r="K68" s="35">
        <f t="shared" si="18"/>
        <v>-906623.9899999999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-56374.25</v>
      </c>
      <c r="C75" s="35">
        <v>-9733.7</v>
      </c>
      <c r="D75" s="35">
        <v>-123107.86</v>
      </c>
      <c r="E75" s="35">
        <v>-52722.43</v>
      </c>
      <c r="F75" s="35">
        <v>-70585.87</v>
      </c>
      <c r="G75" s="35">
        <v>-94322.67</v>
      </c>
      <c r="H75" s="35">
        <v>-34125</v>
      </c>
      <c r="I75" s="35">
        <v>-13324.29</v>
      </c>
      <c r="J75" s="35">
        <v>-5331.43</v>
      </c>
      <c r="K75" s="35">
        <f t="shared" si="18"/>
        <v>-459627.49999999994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35">
        <v>-238000</v>
      </c>
      <c r="H81" s="19">
        <v>0</v>
      </c>
      <c r="I81" s="19">
        <v>0</v>
      </c>
      <c r="J81" s="19">
        <v>0</v>
      </c>
      <c r="K81" s="35">
        <f t="shared" si="18"/>
        <v>-238000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-1211.24</v>
      </c>
      <c r="C91" s="35">
        <v>590.64</v>
      </c>
      <c r="D91" s="35">
        <v>-689.08</v>
      </c>
      <c r="E91" s="35">
        <v>-603.48</v>
      </c>
      <c r="F91" s="35">
        <v>-1129.92</v>
      </c>
      <c r="G91" s="35">
        <v>-1031.48</v>
      </c>
      <c r="H91" s="35">
        <v>-196.88</v>
      </c>
      <c r="I91" s="35">
        <v>0</v>
      </c>
      <c r="J91" s="35">
        <v>-432.28</v>
      </c>
      <c r="K91" s="35">
        <f t="shared" si="18"/>
        <v>-4703.719999999999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-12084.53</v>
      </c>
      <c r="F92" s="19">
        <v>0</v>
      </c>
      <c r="G92" s="19">
        <v>0</v>
      </c>
      <c r="H92" s="19">
        <v>0</v>
      </c>
      <c r="I92" s="48">
        <v>-6627.31</v>
      </c>
      <c r="J92" s="48">
        <v>-14956.05</v>
      </c>
      <c r="K92" s="48">
        <f t="shared" si="18"/>
        <v>-33667.89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35">
        <v>255042.55</v>
      </c>
      <c r="H94" s="19">
        <v>0</v>
      </c>
      <c r="I94" s="19">
        <v>0</v>
      </c>
      <c r="J94" s="19">
        <v>0</v>
      </c>
      <c r="K94" s="48">
        <f t="shared" si="18"/>
        <v>255042.55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1119942.9699999997</v>
      </c>
      <c r="C97" s="24">
        <f t="shared" si="21"/>
        <v>1859693.0799999998</v>
      </c>
      <c r="D97" s="24">
        <f t="shared" si="21"/>
        <v>2137461.4499999997</v>
      </c>
      <c r="E97" s="24">
        <f t="shared" si="21"/>
        <v>1104703.3900000001</v>
      </c>
      <c r="F97" s="24">
        <f t="shared" si="21"/>
        <v>1590140.7699999996</v>
      </c>
      <c r="G97" s="24">
        <f t="shared" si="21"/>
        <v>2328541.9499999993</v>
      </c>
      <c r="H97" s="24">
        <f t="shared" si="21"/>
        <v>1183481.2399999998</v>
      </c>
      <c r="I97" s="24">
        <f>+I98+I99</f>
        <v>430771.15</v>
      </c>
      <c r="J97" s="24">
        <f>+J98+J99</f>
        <v>725242.2200000001</v>
      </c>
      <c r="K97" s="48">
        <f>SUM(B97:J97)</f>
        <v>12479978.22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1102482.2599999998</v>
      </c>
      <c r="C98" s="24">
        <f t="shared" si="22"/>
        <v>1837559.63</v>
      </c>
      <c r="D98" s="24">
        <f t="shared" si="22"/>
        <v>2112059.5599999996</v>
      </c>
      <c r="E98" s="24">
        <f t="shared" si="22"/>
        <v>1083711.03</v>
      </c>
      <c r="F98" s="24">
        <f t="shared" si="22"/>
        <v>1568568.1399999997</v>
      </c>
      <c r="G98" s="24">
        <f t="shared" si="22"/>
        <v>2300727.7199999993</v>
      </c>
      <c r="H98" s="24">
        <f t="shared" si="22"/>
        <v>1165272.7299999997</v>
      </c>
      <c r="I98" s="24">
        <f t="shared" si="22"/>
        <v>430771.15</v>
      </c>
      <c r="J98" s="24">
        <f t="shared" si="22"/>
        <v>712066.91</v>
      </c>
      <c r="K98" s="48">
        <f>SUM(B98:J98)</f>
        <v>12313219.129999999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17460.71</v>
      </c>
      <c r="C99" s="24">
        <f t="shared" si="23"/>
        <v>22133.45</v>
      </c>
      <c r="D99" s="24">
        <f t="shared" si="23"/>
        <v>25401.89</v>
      </c>
      <c r="E99" s="24">
        <f t="shared" si="23"/>
        <v>20992.36</v>
      </c>
      <c r="F99" s="24">
        <f t="shared" si="23"/>
        <v>21572.63</v>
      </c>
      <c r="G99" s="24">
        <f t="shared" si="23"/>
        <v>27814.23</v>
      </c>
      <c r="H99" s="24">
        <f t="shared" si="23"/>
        <v>18208.51</v>
      </c>
      <c r="I99" s="19">
        <f t="shared" si="23"/>
        <v>0</v>
      </c>
      <c r="J99" s="24">
        <f t="shared" si="23"/>
        <v>13175.31</v>
      </c>
      <c r="K99" s="48">
        <f>SUM(B99:J99)</f>
        <v>166759.09000000003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12479978.210000003</v>
      </c>
      <c r="L105" s="54"/>
    </row>
    <row r="106" spans="1:11" ht="18.75" customHeight="1">
      <c r="A106" s="26" t="s">
        <v>74</v>
      </c>
      <c r="B106" s="27">
        <v>150480.42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150480.42</v>
      </c>
    </row>
    <row r="107" spans="1:11" ht="18.75" customHeight="1">
      <c r="A107" s="26" t="s">
        <v>75</v>
      </c>
      <c r="B107" s="27">
        <v>969462.54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969462.54</v>
      </c>
    </row>
    <row r="108" spans="1:11" ht="18.75" customHeight="1">
      <c r="A108" s="26" t="s">
        <v>76</v>
      </c>
      <c r="B108" s="40">
        <v>0</v>
      </c>
      <c r="C108" s="27">
        <f>+C97</f>
        <v>1859693.0799999998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1859693.0799999998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2137461.4499999997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2137461.4499999997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1104703.3900000001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1104703.3900000001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304623.17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304623.17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553165.63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553165.63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732351.97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732351.97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694970.69</v>
      </c>
      <c r="H114" s="40">
        <v>0</v>
      </c>
      <c r="I114" s="40">
        <v>0</v>
      </c>
      <c r="J114" s="40">
        <v>0</v>
      </c>
      <c r="K114" s="41">
        <f t="shared" si="24"/>
        <v>694970.69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54606.72</v>
      </c>
      <c r="H115" s="40">
        <v>0</v>
      </c>
      <c r="I115" s="40">
        <v>0</v>
      </c>
      <c r="J115" s="40">
        <v>0</v>
      </c>
      <c r="K115" s="41">
        <f t="shared" si="24"/>
        <v>54606.72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377693.98</v>
      </c>
      <c r="H116" s="40">
        <v>0</v>
      </c>
      <c r="I116" s="40">
        <v>0</v>
      </c>
      <c r="J116" s="40">
        <v>0</v>
      </c>
      <c r="K116" s="41">
        <f t="shared" si="24"/>
        <v>377693.98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323534.33</v>
      </c>
      <c r="H117" s="40">
        <v>0</v>
      </c>
      <c r="I117" s="40">
        <v>0</v>
      </c>
      <c r="J117" s="40">
        <v>0</v>
      </c>
      <c r="K117" s="41">
        <f t="shared" si="24"/>
        <v>323534.33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877736.24</v>
      </c>
      <c r="H118" s="40">
        <v>0</v>
      </c>
      <c r="I118" s="40">
        <v>0</v>
      </c>
      <c r="J118" s="40">
        <v>0</v>
      </c>
      <c r="K118" s="41">
        <f t="shared" si="24"/>
        <v>877736.24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419875.5</v>
      </c>
      <c r="I119" s="40">
        <v>0</v>
      </c>
      <c r="J119" s="40">
        <v>0</v>
      </c>
      <c r="K119" s="41">
        <f t="shared" si="24"/>
        <v>419875.5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763605.73</v>
      </c>
      <c r="I120" s="40">
        <v>0</v>
      </c>
      <c r="J120" s="40">
        <v>0</v>
      </c>
      <c r="K120" s="41">
        <f t="shared" si="24"/>
        <v>763605.73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430771.15</v>
      </c>
      <c r="J121" s="40">
        <v>0</v>
      </c>
      <c r="K121" s="41">
        <f t="shared" si="24"/>
        <v>430771.15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725242.22</v>
      </c>
      <c r="K122" s="44">
        <f t="shared" si="24"/>
        <v>725242.22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2015-03-13T12:53:16Z</dcterms:modified>
  <cp:category/>
  <cp:version/>
  <cp:contentType/>
  <cp:contentStatus/>
</cp:coreProperties>
</file>