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<sst xmlns="http://schemas.openxmlformats.org/spreadsheetml/2006/main" count="126" uniqueCount="126">
  <si>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</si>
  <si>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</si>
  <si>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</si>
  <si>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</si>
  <si>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</si>
  <si>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</si>
  <si>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</si>
  <si>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</si>
  <si>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</si>
  <si>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</si>
  <si>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</si>
  <si>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</si>
  <si>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</si>
  <si>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</si>
  <si>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</si>
  <si>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</si>
  <si>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</si>
  <si>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</si>
  <si>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</si>
  <si>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</si>
  <si>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</si>
  <si>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</si>
  <si>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</si>
  <si>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</si>
  <si>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</si>
  <si>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</si>
  <si>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</si>
  <si>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</si>
  <si>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</si>
  <si>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</si>
  <si>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</si>
  <si>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</si>
  <si>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</si>
  <si>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</si>
  <si>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</si>
  <si>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</si>
  <si>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</si>
  <si>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</si>
  <si>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</si>
  <si>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</si>
  <si>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</si>
  <si>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</si>
  <si>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</si>
  <si>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</si>
  <si>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</si>
  <si>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</si>
  <si>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</si>
  <si>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</si>
  <si>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</si>
  <si>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</si>
  <si>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</si>
  <si>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</si>
  <si>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</si>
  <si>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</si>
  <si>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</si>
  <si>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</si>
  <si>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</si>
  <si>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</si>
  <si>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</si>
  <si>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</si>
  <si>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</si>
  <si>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</si>
  <si>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</si>
  <si>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</si>
  <si>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</si>
  <si>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</si>
  <si>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</si>
  <si>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</si>
  <si>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</si>
  <si>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</si>
  <si>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</si>
  <si>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</si>
  <si>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</si>
  <si>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</si>
  <si>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</si>
  <si>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</si>
  <si>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</si>
  <si>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</si>
  <si>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</si>
  <si>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</si>
  <si>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</si>
  <si>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</si>
  <si>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</si>
  <si>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</si>
  <si>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</si>
  <si>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</si>
  <si>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</si>
  <si>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</si>
  <si>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</si>
  <si>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</si>
  <si>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</si>
  <si>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</si>
  <si>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</si>
  <si>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</si>
  <si>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</si>
  <si>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</si>
  <si>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</si>
  <si>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</si>
  <si>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</si>
  <si>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</si>
  <si>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</si>
  <si>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</si>
  <si>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</si>
  <si>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</si>
  <si>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</si>
  <si>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</si>
  <si>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</si>
  <si>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</si>
  <si>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</si>
  <si>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</si>
  <si>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</si>
  <si>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</si>
  <si>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</si>
  <si>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</si>
  <si>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</si>
  <si>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</si>
  <si>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</si>
  <si>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</si>
  <si>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</si>
  <si>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</si>
  <si>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</si>
  <si>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</si>
  <si>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</si>
  <si>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</si>
  <si>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</si>
  <si>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03/03/15 - VENCIMENTO 10/03/15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</si>
</sst>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617763</v>
      </c>
      <c r="C7" s="9">
        <f t="shared" si="0"/>
        <v>811503</v>
      </c>
      <c r="D7" s="9">
        <f t="shared" si="0"/>
        <v>839266</v>
      </c>
      <c r="E7" s="9">
        <f t="shared" si="0"/>
        <v>566660</v>
      </c>
      <c r="F7" s="9">
        <f t="shared" si="0"/>
        <v>770620</v>
      </c>
      <c r="G7" s="9">
        <f t="shared" si="0"/>
        <v>1258755</v>
      </c>
      <c r="H7" s="9">
        <f t="shared" si="0"/>
        <v>584860</v>
      </c>
      <c r="I7" s="9">
        <f t="shared" si="0"/>
        <v>128881</v>
      </c>
      <c r="J7" s="9">
        <f t="shared" si="0"/>
        <v>319822</v>
      </c>
      <c r="K7" s="9">
        <f t="shared" si="0"/>
        <v>5898130</v>
      </c>
      <c r="L7" s="52"/>
    </row>
    <row r="8" spans="1:11" ht="17.25" customHeight="1">
      <c r="A8" s="10" t="s">
        <v>103</v>
      </c>
      <c r="B8" s="11">
        <f>B9+B12+B16</f>
        <v>365033</v>
      </c>
      <c r="C8" s="11">
        <f aca="true" t="shared" si="1" ref="C8:J8">C9+C12+C16</f>
        <v>494759</v>
      </c>
      <c r="D8" s="11">
        <f t="shared" si="1"/>
        <v>478994</v>
      </c>
      <c r="E8" s="11">
        <f t="shared" si="1"/>
        <v>337993</v>
      </c>
      <c r="F8" s="11">
        <f t="shared" si="1"/>
        <v>432665</v>
      </c>
      <c r="G8" s="11">
        <f t="shared" si="1"/>
        <v>691411</v>
      </c>
      <c r="H8" s="11">
        <f t="shared" si="1"/>
        <v>363067</v>
      </c>
      <c r="I8" s="11">
        <f t="shared" si="1"/>
        <v>70584</v>
      </c>
      <c r="J8" s="11">
        <f t="shared" si="1"/>
        <v>181132</v>
      </c>
      <c r="K8" s="11">
        <f>SUM(B8:J8)</f>
        <v>3415638</v>
      </c>
    </row>
    <row r="9" spans="1:11" ht="17.25" customHeight="1">
      <c r="A9" s="15" t="s">
        <v>17</v>
      </c>
      <c r="B9" s="13">
        <f>+B10+B11</f>
        <v>51980</v>
      </c>
      <c r="C9" s="13">
        <f aca="true" t="shared" si="2" ref="C9:J9">+C10+C11</f>
        <v>72643</v>
      </c>
      <c r="D9" s="13">
        <f t="shared" si="2"/>
        <v>63437</v>
      </c>
      <c r="E9" s="13">
        <f t="shared" si="2"/>
        <v>47081</v>
      </c>
      <c r="F9" s="13">
        <f t="shared" si="2"/>
        <v>53703</v>
      </c>
      <c r="G9" s="13">
        <f t="shared" si="2"/>
        <v>68682</v>
      </c>
      <c r="H9" s="13">
        <f t="shared" si="2"/>
        <v>64534</v>
      </c>
      <c r="I9" s="13">
        <f t="shared" si="2"/>
        <v>11547</v>
      </c>
      <c r="J9" s="13">
        <f t="shared" si="2"/>
        <v>21305</v>
      </c>
      <c r="K9" s="11">
        <f>SUM(B9:J9)</f>
        <v>454912</v>
      </c>
    </row>
    <row r="10" spans="1:11" ht="17.25" customHeight="1">
      <c r="A10" s="29" t="s">
        <v>18</v>
      </c>
      <c r="B10" s="13">
        <v>51980</v>
      </c>
      <c r="C10" s="13">
        <v>72643</v>
      </c>
      <c r="D10" s="13">
        <v>63437</v>
      </c>
      <c r="E10" s="13">
        <v>47081</v>
      </c>
      <c r="F10" s="13">
        <v>53703</v>
      </c>
      <c r="G10" s="13">
        <v>68682</v>
      </c>
      <c r="H10" s="13">
        <v>64534</v>
      </c>
      <c r="I10" s="13">
        <v>11547</v>
      </c>
      <c r="J10" s="13">
        <v>21305</v>
      </c>
      <c r="K10" s="11">
        <f>SUM(B10:J10)</f>
        <v>454912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290492</v>
      </c>
      <c r="C12" s="17">
        <f t="shared" si="3"/>
        <v>391218</v>
      </c>
      <c r="D12" s="17">
        <f t="shared" si="3"/>
        <v>386463</v>
      </c>
      <c r="E12" s="17">
        <f t="shared" si="3"/>
        <v>271402</v>
      </c>
      <c r="F12" s="17">
        <f t="shared" si="3"/>
        <v>353597</v>
      </c>
      <c r="G12" s="17">
        <f t="shared" si="3"/>
        <v>583233</v>
      </c>
      <c r="H12" s="17">
        <f t="shared" si="3"/>
        <v>279474</v>
      </c>
      <c r="I12" s="17">
        <f t="shared" si="3"/>
        <v>54056</v>
      </c>
      <c r="J12" s="17">
        <f t="shared" si="3"/>
        <v>148750</v>
      </c>
      <c r="K12" s="11">
        <f aca="true" t="shared" si="4" ref="K12:K27">SUM(B12:J12)</f>
        <v>2758685</v>
      </c>
    </row>
    <row r="13" spans="1:13" ht="17.25" customHeight="1">
      <c r="A13" s="14" t="s">
        <v>20</v>
      </c>
      <c r="B13" s="13">
        <v>140114</v>
      </c>
      <c r="C13" s="13">
        <v>199635</v>
      </c>
      <c r="D13" s="13">
        <v>199702</v>
      </c>
      <c r="E13" s="13">
        <v>139644</v>
      </c>
      <c r="F13" s="13">
        <v>181191</v>
      </c>
      <c r="G13" s="13">
        <v>283543</v>
      </c>
      <c r="H13" s="13">
        <v>132276</v>
      </c>
      <c r="I13" s="13">
        <v>29342</v>
      </c>
      <c r="J13" s="13">
        <v>77507</v>
      </c>
      <c r="K13" s="11">
        <f t="shared" si="4"/>
        <v>1382954</v>
      </c>
      <c r="L13" s="52"/>
      <c r="M13" s="53"/>
    </row>
    <row r="14" spans="1:12" ht="17.25" customHeight="1">
      <c r="A14" s="14" t="s">
        <v>21</v>
      </c>
      <c r="B14" s="13">
        <v>130992</v>
      </c>
      <c r="C14" s="13">
        <v>163087</v>
      </c>
      <c r="D14" s="13">
        <v>158633</v>
      </c>
      <c r="E14" s="13">
        <v>114284</v>
      </c>
      <c r="F14" s="13">
        <v>151442</v>
      </c>
      <c r="G14" s="13">
        <v>269975</v>
      </c>
      <c r="H14" s="13">
        <v>125670</v>
      </c>
      <c r="I14" s="13">
        <v>19956</v>
      </c>
      <c r="J14" s="13">
        <v>61226</v>
      </c>
      <c r="K14" s="11">
        <f t="shared" si="4"/>
        <v>1195265</v>
      </c>
      <c r="L14" s="52"/>
    </row>
    <row r="15" spans="1:11" ht="17.25" customHeight="1">
      <c r="A15" s="14" t="s">
        <v>22</v>
      </c>
      <c r="B15" s="13">
        <v>19386</v>
      </c>
      <c r="C15" s="13">
        <v>28496</v>
      </c>
      <c r="D15" s="13">
        <v>28128</v>
      </c>
      <c r="E15" s="13">
        <v>17474</v>
      </c>
      <c r="F15" s="13">
        <v>20964</v>
      </c>
      <c r="G15" s="13">
        <v>29715</v>
      </c>
      <c r="H15" s="13">
        <v>21528</v>
      </c>
      <c r="I15" s="13">
        <v>4758</v>
      </c>
      <c r="J15" s="13">
        <v>10017</v>
      </c>
      <c r="K15" s="11">
        <f t="shared" si="4"/>
        <v>180466</v>
      </c>
    </row>
    <row r="16" spans="1:11" ht="17.25" customHeight="1">
      <c r="A16" s="15" t="s">
        <v>99</v>
      </c>
      <c r="B16" s="13">
        <f>B17+B18+B19</f>
        <v>22561</v>
      </c>
      <c r="C16" s="13">
        <f aca="true" t="shared" si="5" ref="C16:J16">C17+C18+C19</f>
        <v>30898</v>
      </c>
      <c r="D16" s="13">
        <f t="shared" si="5"/>
        <v>29094</v>
      </c>
      <c r="E16" s="13">
        <f t="shared" si="5"/>
        <v>19510</v>
      </c>
      <c r="F16" s="13">
        <f t="shared" si="5"/>
        <v>25365</v>
      </c>
      <c r="G16" s="13">
        <f t="shared" si="5"/>
        <v>39496</v>
      </c>
      <c r="H16" s="13">
        <f t="shared" si="5"/>
        <v>19059</v>
      </c>
      <c r="I16" s="13">
        <f t="shared" si="5"/>
        <v>4981</v>
      </c>
      <c r="J16" s="13">
        <f t="shared" si="5"/>
        <v>11077</v>
      </c>
      <c r="K16" s="11">
        <f t="shared" si="4"/>
        <v>202041</v>
      </c>
    </row>
    <row r="17" spans="1:11" ht="17.25" customHeight="1">
      <c r="A17" s="14" t="s">
        <v>100</v>
      </c>
      <c r="B17" s="13">
        <v>8534</v>
      </c>
      <c r="C17" s="13">
        <v>11929</v>
      </c>
      <c r="D17" s="13">
        <v>10758</v>
      </c>
      <c r="E17" s="13">
        <v>8206</v>
      </c>
      <c r="F17" s="13">
        <v>10556</v>
      </c>
      <c r="G17" s="13">
        <v>18030</v>
      </c>
      <c r="H17" s="13">
        <v>9194</v>
      </c>
      <c r="I17" s="13">
        <v>1909</v>
      </c>
      <c r="J17" s="13">
        <v>4043</v>
      </c>
      <c r="K17" s="11">
        <f t="shared" si="4"/>
        <v>83159</v>
      </c>
    </row>
    <row r="18" spans="1:11" ht="17.25" customHeight="1">
      <c r="A18" s="14" t="s">
        <v>101</v>
      </c>
      <c r="B18" s="13">
        <v>1057</v>
      </c>
      <c r="C18" s="13">
        <v>1202</v>
      </c>
      <c r="D18" s="13">
        <v>1254</v>
      </c>
      <c r="E18" s="13">
        <v>1134</v>
      </c>
      <c r="F18" s="13">
        <v>1221</v>
      </c>
      <c r="G18" s="13">
        <v>2106</v>
      </c>
      <c r="H18" s="13">
        <v>872</v>
      </c>
      <c r="I18" s="13">
        <v>222</v>
      </c>
      <c r="J18" s="13">
        <v>438</v>
      </c>
      <c r="K18" s="11">
        <f t="shared" si="4"/>
        <v>9506</v>
      </c>
    </row>
    <row r="19" spans="1:11" ht="17.25" customHeight="1">
      <c r="A19" s="14" t="s">
        <v>102</v>
      </c>
      <c r="B19" s="13">
        <v>12970</v>
      </c>
      <c r="C19" s="13">
        <v>17767</v>
      </c>
      <c r="D19" s="13">
        <v>17082</v>
      </c>
      <c r="E19" s="13">
        <v>10170</v>
      </c>
      <c r="F19" s="13">
        <v>13588</v>
      </c>
      <c r="G19" s="13">
        <v>19360</v>
      </c>
      <c r="H19" s="13">
        <v>8993</v>
      </c>
      <c r="I19" s="13">
        <v>2850</v>
      </c>
      <c r="J19" s="13">
        <v>6596</v>
      </c>
      <c r="K19" s="11">
        <f t="shared" si="4"/>
        <v>109376</v>
      </c>
    </row>
    <row r="20" spans="1:11" ht="17.25" customHeight="1">
      <c r="A20" s="16" t="s">
        <v>23</v>
      </c>
      <c r="B20" s="11">
        <f>+B21+B22+B23</f>
        <v>198311</v>
      </c>
      <c r="C20" s="11">
        <f aca="true" t="shared" si="6" ref="C20:J20">+C21+C22+C23</f>
        <v>231271</v>
      </c>
      <c r="D20" s="11">
        <f t="shared" si="6"/>
        <v>261785</v>
      </c>
      <c r="E20" s="11">
        <f t="shared" si="6"/>
        <v>167510</v>
      </c>
      <c r="F20" s="11">
        <f t="shared" si="6"/>
        <v>263833</v>
      </c>
      <c r="G20" s="11">
        <f t="shared" si="6"/>
        <v>478979</v>
      </c>
      <c r="H20" s="11">
        <f t="shared" si="6"/>
        <v>169087</v>
      </c>
      <c r="I20" s="11">
        <f t="shared" si="6"/>
        <v>40079</v>
      </c>
      <c r="J20" s="11">
        <f t="shared" si="6"/>
        <v>96331</v>
      </c>
      <c r="K20" s="11">
        <f t="shared" si="4"/>
        <v>1907186</v>
      </c>
    </row>
    <row r="21" spans="1:12" ht="17.25" customHeight="1">
      <c r="A21" s="12" t="s">
        <v>24</v>
      </c>
      <c r="B21" s="13">
        <v>108335</v>
      </c>
      <c r="C21" s="13">
        <v>137301</v>
      </c>
      <c r="D21" s="13">
        <v>153957</v>
      </c>
      <c r="E21" s="13">
        <v>98322</v>
      </c>
      <c r="F21" s="13">
        <v>153575</v>
      </c>
      <c r="G21" s="13">
        <v>259533</v>
      </c>
      <c r="H21" s="13">
        <v>97922</v>
      </c>
      <c r="I21" s="13">
        <v>24869</v>
      </c>
      <c r="J21" s="13">
        <v>56270</v>
      </c>
      <c r="K21" s="11">
        <f t="shared" si="4"/>
        <v>1090084</v>
      </c>
      <c r="L21" s="52"/>
    </row>
    <row r="22" spans="1:12" ht="17.25" customHeight="1">
      <c r="A22" s="12" t="s">
        <v>25</v>
      </c>
      <c r="B22" s="13">
        <v>79898</v>
      </c>
      <c r="C22" s="13">
        <v>81946</v>
      </c>
      <c r="D22" s="13">
        <v>93814</v>
      </c>
      <c r="E22" s="13">
        <v>61600</v>
      </c>
      <c r="F22" s="13">
        <v>99124</v>
      </c>
      <c r="G22" s="13">
        <v>200933</v>
      </c>
      <c r="H22" s="13">
        <v>62506</v>
      </c>
      <c r="I22" s="13">
        <v>12977</v>
      </c>
      <c r="J22" s="13">
        <v>35053</v>
      </c>
      <c r="K22" s="11">
        <f t="shared" si="4"/>
        <v>727851</v>
      </c>
      <c r="L22" s="52"/>
    </row>
    <row r="23" spans="1:11" ht="17.25" customHeight="1">
      <c r="A23" s="12" t="s">
        <v>26</v>
      </c>
      <c r="B23" s="13">
        <v>10078</v>
      </c>
      <c r="C23" s="13">
        <v>12024</v>
      </c>
      <c r="D23" s="13">
        <v>14014</v>
      </c>
      <c r="E23" s="13">
        <v>7588</v>
      </c>
      <c r="F23" s="13">
        <v>11134</v>
      </c>
      <c r="G23" s="13">
        <v>18513</v>
      </c>
      <c r="H23" s="13">
        <v>8659</v>
      </c>
      <c r="I23" s="13">
        <v>2233</v>
      </c>
      <c r="J23" s="13">
        <v>5008</v>
      </c>
      <c r="K23" s="11">
        <f t="shared" si="4"/>
        <v>89251</v>
      </c>
    </row>
    <row r="24" spans="1:11" ht="17.25" customHeight="1">
      <c r="A24" s="16" t="s">
        <v>27</v>
      </c>
      <c r="B24" s="13">
        <v>54419</v>
      </c>
      <c r="C24" s="13">
        <v>85473</v>
      </c>
      <c r="D24" s="13">
        <v>98487</v>
      </c>
      <c r="E24" s="13">
        <v>61157</v>
      </c>
      <c r="F24" s="13">
        <v>74122</v>
      </c>
      <c r="G24" s="13">
        <v>88365</v>
      </c>
      <c r="H24" s="13">
        <v>44661</v>
      </c>
      <c r="I24" s="13">
        <v>18218</v>
      </c>
      <c r="J24" s="13">
        <v>42359</v>
      </c>
      <c r="K24" s="11">
        <f t="shared" si="4"/>
        <v>567261</v>
      </c>
    </row>
    <row r="25" spans="1:12" ht="17.25" customHeight="1">
      <c r="A25" s="12" t="s">
        <v>28</v>
      </c>
      <c r="B25" s="13">
        <v>34828</v>
      </c>
      <c r="C25" s="13">
        <v>54703</v>
      </c>
      <c r="D25" s="13">
        <v>63032</v>
      </c>
      <c r="E25" s="13">
        <v>39140</v>
      </c>
      <c r="F25" s="13">
        <v>47438</v>
      </c>
      <c r="G25" s="13">
        <v>56554</v>
      </c>
      <c r="H25" s="13">
        <v>28583</v>
      </c>
      <c r="I25" s="13">
        <v>11660</v>
      </c>
      <c r="J25" s="13">
        <v>27110</v>
      </c>
      <c r="K25" s="11">
        <f t="shared" si="4"/>
        <v>363048</v>
      </c>
      <c r="L25" s="52"/>
    </row>
    <row r="26" spans="1:12" ht="17.25" customHeight="1">
      <c r="A26" s="12" t="s">
        <v>29</v>
      </c>
      <c r="B26" s="13">
        <v>19591</v>
      </c>
      <c r="C26" s="13">
        <v>30770</v>
      </c>
      <c r="D26" s="13">
        <v>35455</v>
      </c>
      <c r="E26" s="13">
        <v>22017</v>
      </c>
      <c r="F26" s="13">
        <v>26684</v>
      </c>
      <c r="G26" s="13">
        <v>31811</v>
      </c>
      <c r="H26" s="13">
        <v>16078</v>
      </c>
      <c r="I26" s="13">
        <v>6558</v>
      </c>
      <c r="J26" s="13">
        <v>15249</v>
      </c>
      <c r="K26" s="11">
        <f t="shared" si="4"/>
        <v>204213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8045</v>
      </c>
      <c r="I27" s="11">
        <v>0</v>
      </c>
      <c r="J27" s="11">
        <v>0</v>
      </c>
      <c r="K27" s="11">
        <f t="shared" si="4"/>
        <v>8045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2.4099478</v>
      </c>
      <c r="C29" s="60">
        <f aca="true" t="shared" si="7" ref="C29:J29">SUM(C30:C33)</f>
        <v>2.7490816799999997</v>
      </c>
      <c r="D29" s="60">
        <f t="shared" si="7"/>
        <v>3.09542463</v>
      </c>
      <c r="E29" s="60">
        <f t="shared" si="7"/>
        <v>2.6323015</v>
      </c>
      <c r="F29" s="60">
        <f t="shared" si="7"/>
        <v>2.55529254</v>
      </c>
      <c r="G29" s="60">
        <f t="shared" si="7"/>
        <v>2.19774852</v>
      </c>
      <c r="H29" s="60">
        <f t="shared" si="7"/>
        <v>2.5196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-0.0037522</v>
      </c>
      <c r="C32" s="62">
        <v>-0.00402432</v>
      </c>
      <c r="D32" s="62">
        <v>-0.00407537</v>
      </c>
      <c r="E32" s="62">
        <v>-0.0036985</v>
      </c>
      <c r="F32" s="62">
        <v>-0.00370746</v>
      </c>
      <c r="G32" s="62">
        <v>-0.00365148</v>
      </c>
      <c r="H32" s="62">
        <v>-0.0046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7478.69</v>
      </c>
      <c r="I35" s="19">
        <v>0</v>
      </c>
      <c r="J35" s="19">
        <v>0</v>
      </c>
      <c r="K35" s="23">
        <f>SUM(B35:J35)</f>
        <v>7478.69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4485.44</v>
      </c>
      <c r="D39" s="23">
        <f t="shared" si="8"/>
        <v>4626.68</v>
      </c>
      <c r="E39" s="19">
        <f t="shared" si="8"/>
        <v>2782</v>
      </c>
      <c r="F39" s="23">
        <f t="shared" si="8"/>
        <v>4100.24</v>
      </c>
      <c r="G39" s="23">
        <f t="shared" si="8"/>
        <v>6201.72</v>
      </c>
      <c r="H39" s="23">
        <f t="shared" si="8"/>
        <v>3638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31487.960000000003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3124.4</v>
      </c>
      <c r="C43" s="65">
        <f>ROUND(C44*C45,2)</f>
        <v>4485.44</v>
      </c>
      <c r="D43" s="65">
        <f aca="true" t="shared" si="10" ref="D43:J43">ROUND(D44*D45,2)</f>
        <v>4626.68</v>
      </c>
      <c r="E43" s="65">
        <f t="shared" si="10"/>
        <v>2782</v>
      </c>
      <c r="F43" s="65">
        <f t="shared" si="10"/>
        <v>4100.24</v>
      </c>
      <c r="G43" s="65">
        <f t="shared" si="10"/>
        <v>6201.72</v>
      </c>
      <c r="H43" s="65">
        <f t="shared" si="10"/>
        <v>3638</v>
      </c>
      <c r="I43" s="65">
        <f t="shared" si="10"/>
        <v>1065.72</v>
      </c>
      <c r="J43" s="65">
        <f t="shared" si="10"/>
        <v>1463.76</v>
      </c>
      <c r="K43" s="65">
        <f t="shared" si="9"/>
        <v>31487.960000000003</v>
      </c>
    </row>
    <row r="44" spans="1:11" ht="17.25" customHeight="1">
      <c r="A44" s="66" t="s">
        <v>43</v>
      </c>
      <c r="B44" s="67">
        <v>730</v>
      </c>
      <c r="C44" s="67">
        <v>1048</v>
      </c>
      <c r="D44" s="67">
        <v>1081</v>
      </c>
      <c r="E44" s="67">
        <v>650</v>
      </c>
      <c r="F44" s="67">
        <v>958</v>
      </c>
      <c r="G44" s="67">
        <v>1449</v>
      </c>
      <c r="H44" s="67">
        <v>850</v>
      </c>
      <c r="I44" s="67">
        <v>249</v>
      </c>
      <c r="J44" s="67">
        <v>342</v>
      </c>
      <c r="K44" s="67">
        <f t="shared" si="9"/>
        <v>7357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1509361.69</v>
      </c>
      <c r="C47" s="22">
        <f aca="true" t="shared" si="11" ref="C47:H47">+C48+C56</f>
        <v>2257506.9200000004</v>
      </c>
      <c r="D47" s="22">
        <f t="shared" si="11"/>
        <v>2627913.2200000007</v>
      </c>
      <c r="E47" s="22">
        <f t="shared" si="11"/>
        <v>1515394.33</v>
      </c>
      <c r="F47" s="22">
        <f t="shared" si="11"/>
        <v>1994832.41</v>
      </c>
      <c r="G47" s="22">
        <f t="shared" si="11"/>
        <v>2800442.89</v>
      </c>
      <c r="H47" s="22">
        <f t="shared" si="11"/>
        <v>1502938.45</v>
      </c>
      <c r="I47" s="22">
        <f>+I48+I56</f>
        <v>577658.44</v>
      </c>
      <c r="J47" s="22">
        <f>+J48+J56</f>
        <v>863893.4500000001</v>
      </c>
      <c r="K47" s="22">
        <f>SUM(B47:J47)</f>
        <v>15649941.799999999</v>
      </c>
    </row>
    <row r="48" spans="1:11" ht="17.25" customHeight="1">
      <c r="A48" s="16" t="s">
        <v>46</v>
      </c>
      <c r="B48" s="23">
        <f>SUM(B49:B55)</f>
        <v>1491900.98</v>
      </c>
      <c r="C48" s="23">
        <f aca="true" t="shared" si="12" ref="C48:H48">SUM(C49:C55)</f>
        <v>2235373.47</v>
      </c>
      <c r="D48" s="23">
        <f t="shared" si="12"/>
        <v>2602511.3300000005</v>
      </c>
      <c r="E48" s="23">
        <f t="shared" si="12"/>
        <v>1494401.97</v>
      </c>
      <c r="F48" s="23">
        <f t="shared" si="12"/>
        <v>1973259.78</v>
      </c>
      <c r="G48" s="23">
        <f t="shared" si="12"/>
        <v>2772628.66</v>
      </c>
      <c r="H48" s="23">
        <f t="shared" si="12"/>
        <v>1484729.94</v>
      </c>
      <c r="I48" s="23">
        <f>SUM(I49:I55)</f>
        <v>577658.44</v>
      </c>
      <c r="J48" s="23">
        <f>SUM(J49:J55)</f>
        <v>850718.14</v>
      </c>
      <c r="K48" s="23">
        <f aca="true" t="shared" si="13" ref="K48:K56">SUM(B48:J48)</f>
        <v>15483182.71</v>
      </c>
    </row>
    <row r="49" spans="1:11" ht="17.25" customHeight="1">
      <c r="A49" s="34" t="s">
        <v>47</v>
      </c>
      <c r="B49" s="23">
        <f aca="true" t="shared" si="14" ref="B49:H49">ROUND(B30*B7,2)</f>
        <v>1491094.55</v>
      </c>
      <c r="C49" s="23">
        <f t="shared" si="14"/>
        <v>2229198.74</v>
      </c>
      <c r="D49" s="23">
        <f t="shared" si="14"/>
        <v>2601304.97</v>
      </c>
      <c r="E49" s="23">
        <f t="shared" si="14"/>
        <v>1493715.76</v>
      </c>
      <c r="F49" s="23">
        <f t="shared" si="14"/>
        <v>1972016.58</v>
      </c>
      <c r="G49" s="23">
        <f t="shared" si="14"/>
        <v>2771023.26</v>
      </c>
      <c r="H49" s="23">
        <f t="shared" si="14"/>
        <v>1476303.61</v>
      </c>
      <c r="I49" s="23">
        <f>ROUND(I30*I7,2)</f>
        <v>577477.1</v>
      </c>
      <c r="J49" s="23">
        <f>ROUND(J30*J7,2)</f>
        <v>849671.11</v>
      </c>
      <c r="K49" s="23">
        <f t="shared" si="13"/>
        <v>15461805.679999998</v>
      </c>
    </row>
    <row r="50" spans="1:11" ht="17.25" customHeight="1">
      <c r="A50" s="34" t="s">
        <v>48</v>
      </c>
      <c r="B50" s="19">
        <v>0</v>
      </c>
      <c r="C50" s="23">
        <f>ROUND(C31*C7,2)</f>
        <v>4955.04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4955.04</v>
      </c>
    </row>
    <row r="51" spans="1:11" ht="17.25" customHeight="1">
      <c r="A51" s="68" t="s">
        <v>110</v>
      </c>
      <c r="B51" s="69">
        <f>ROUND(B32*B7,2)</f>
        <v>-2317.97</v>
      </c>
      <c r="C51" s="69">
        <f>ROUND(C32*C7,2)</f>
        <v>-3265.75</v>
      </c>
      <c r="D51" s="69">
        <f aca="true" t="shared" si="15" ref="D51:J51">ROUND(D32*D7,2)</f>
        <v>-3420.32</v>
      </c>
      <c r="E51" s="69">
        <f t="shared" si="15"/>
        <v>-2095.79</v>
      </c>
      <c r="F51" s="69">
        <f t="shared" si="15"/>
        <v>-2857.04</v>
      </c>
      <c r="G51" s="69">
        <f t="shared" si="15"/>
        <v>-4596.32</v>
      </c>
      <c r="H51" s="69">
        <f t="shared" si="15"/>
        <v>-2690.36</v>
      </c>
      <c r="I51" s="69">
        <f t="shared" si="15"/>
        <v>-884.38</v>
      </c>
      <c r="J51" s="69">
        <f t="shared" si="15"/>
        <v>-416.73</v>
      </c>
      <c r="K51" s="69">
        <f>SUM(B51:J51)</f>
        <v>-22544.66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7478.69</v>
      </c>
      <c r="I53" s="31">
        <f>+I35</f>
        <v>0</v>
      </c>
      <c r="J53" s="31">
        <f>+J35</f>
        <v>0</v>
      </c>
      <c r="K53" s="23">
        <f t="shared" si="13"/>
        <v>7478.69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4485.44</v>
      </c>
      <c r="D55" s="36">
        <v>4626.68</v>
      </c>
      <c r="E55" s="19">
        <v>2782</v>
      </c>
      <c r="F55" s="36">
        <v>4100.24</v>
      </c>
      <c r="G55" s="36">
        <v>6201.72</v>
      </c>
      <c r="H55" s="36">
        <v>3638</v>
      </c>
      <c r="I55" s="36">
        <v>1065.72</v>
      </c>
      <c r="J55" s="19">
        <v>1463.76</v>
      </c>
      <c r="K55" s="23">
        <f t="shared" si="13"/>
        <v>31487.960000000003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-425195.27999999997</v>
      </c>
      <c r="C60" s="35">
        <f t="shared" si="16"/>
        <v>-288074.92</v>
      </c>
      <c r="D60" s="35">
        <f t="shared" si="16"/>
        <v>-313515.36</v>
      </c>
      <c r="E60" s="35">
        <f t="shared" si="16"/>
        <v>-436149.21</v>
      </c>
      <c r="F60" s="35">
        <f t="shared" si="16"/>
        <v>-469916.06999999995</v>
      </c>
      <c r="G60" s="35">
        <f t="shared" si="16"/>
        <v>-505436.39</v>
      </c>
      <c r="H60" s="35">
        <f t="shared" si="16"/>
        <v>-239547.78</v>
      </c>
      <c r="I60" s="35">
        <f t="shared" si="16"/>
        <v>-84348.91</v>
      </c>
      <c r="J60" s="35">
        <f t="shared" si="16"/>
        <v>-100552.98999999999</v>
      </c>
      <c r="K60" s="35">
        <f>SUM(B60:J60)</f>
        <v>-2862736.91</v>
      </c>
    </row>
    <row r="61" spans="1:11" ht="18.75" customHeight="1">
      <c r="A61" s="16" t="s">
        <v>78</v>
      </c>
      <c r="B61" s="35">
        <f aca="true" t="shared" si="17" ref="B61:J61">B62+B63+B64+B65+B66+B67</f>
        <v>-412057.1</v>
      </c>
      <c r="C61" s="35">
        <f t="shared" si="17"/>
        <v>-266790.5</v>
      </c>
      <c r="D61" s="35">
        <f t="shared" si="17"/>
        <v>-293142.79</v>
      </c>
      <c r="E61" s="35">
        <f t="shared" si="17"/>
        <v>-409990.03</v>
      </c>
      <c r="F61" s="35">
        <f t="shared" si="17"/>
        <v>-450782.97</v>
      </c>
      <c r="G61" s="35">
        <f t="shared" si="17"/>
        <v>-477237.36</v>
      </c>
      <c r="H61" s="35">
        <f t="shared" si="17"/>
        <v>-226057</v>
      </c>
      <c r="I61" s="35">
        <f t="shared" si="17"/>
        <v>-40414.5</v>
      </c>
      <c r="J61" s="35">
        <f t="shared" si="17"/>
        <v>-74567.5</v>
      </c>
      <c r="K61" s="35">
        <f aca="true" t="shared" si="18" ref="K61:K94">SUM(B61:J61)</f>
        <v>-2651039.75</v>
      </c>
    </row>
    <row r="62" spans="1:11" ht="18.75" customHeight="1">
      <c r="A62" s="12" t="s">
        <v>79</v>
      </c>
      <c r="B62" s="35">
        <f>-ROUND(B9*$D$3,2)</f>
        <v>-181930</v>
      </c>
      <c r="C62" s="35">
        <f aca="true" t="shared" si="19" ref="C62:J62">-ROUND(C9*$D$3,2)</f>
        <v>-254250.5</v>
      </c>
      <c r="D62" s="35">
        <f t="shared" si="19"/>
        <v>-222029.5</v>
      </c>
      <c r="E62" s="35">
        <f t="shared" si="19"/>
        <v>-164783.5</v>
      </c>
      <c r="F62" s="35">
        <f t="shared" si="19"/>
        <v>-187960.5</v>
      </c>
      <c r="G62" s="35">
        <f t="shared" si="19"/>
        <v>-240387</v>
      </c>
      <c r="H62" s="35">
        <f t="shared" si="19"/>
        <v>-225869</v>
      </c>
      <c r="I62" s="35">
        <f t="shared" si="19"/>
        <v>-40414.5</v>
      </c>
      <c r="J62" s="35">
        <f t="shared" si="19"/>
        <v>-74567.5</v>
      </c>
      <c r="K62" s="35">
        <f t="shared" si="18"/>
        <v>-1592192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-1561</v>
      </c>
      <c r="C64" s="35">
        <v>-178.5</v>
      </c>
      <c r="D64" s="35">
        <v>-469</v>
      </c>
      <c r="E64" s="35">
        <v>-1725.5</v>
      </c>
      <c r="F64" s="35">
        <v>-1396.5</v>
      </c>
      <c r="G64" s="35">
        <v>-1155</v>
      </c>
      <c r="H64" s="19">
        <v>0</v>
      </c>
      <c r="I64" s="19">
        <v>0</v>
      </c>
      <c r="J64" s="19">
        <v>0</v>
      </c>
      <c r="K64" s="35">
        <f t="shared" si="18"/>
        <v>-6485.5</v>
      </c>
    </row>
    <row r="65" spans="1:11" ht="18.75" customHeight="1">
      <c r="A65" s="12" t="s">
        <v>111</v>
      </c>
      <c r="B65" s="35">
        <v>-8155</v>
      </c>
      <c r="C65" s="35">
        <v>-1554</v>
      </c>
      <c r="D65" s="35">
        <v>-4266.5</v>
      </c>
      <c r="E65" s="35">
        <v>-6464.5</v>
      </c>
      <c r="F65" s="35">
        <v>-2205</v>
      </c>
      <c r="G65" s="35">
        <v>-2352</v>
      </c>
      <c r="H65" s="35">
        <v>-24.5</v>
      </c>
      <c r="I65" s="19">
        <v>0</v>
      </c>
      <c r="J65" s="19">
        <v>0</v>
      </c>
      <c r="K65" s="35">
        <f t="shared" si="18"/>
        <v>-25021.5</v>
      </c>
    </row>
    <row r="66" spans="1:11" ht="18.75" customHeight="1">
      <c r="A66" s="12" t="s">
        <v>56</v>
      </c>
      <c r="B66" s="35">
        <v>-220366.1</v>
      </c>
      <c r="C66" s="35">
        <v>-10807.5</v>
      </c>
      <c r="D66" s="35">
        <v>-66332.79</v>
      </c>
      <c r="E66" s="35">
        <v>-236971.53</v>
      </c>
      <c r="F66" s="35">
        <v>-259220.97</v>
      </c>
      <c r="G66" s="35">
        <v>-233343.36</v>
      </c>
      <c r="H66" s="35">
        <v>-163.5</v>
      </c>
      <c r="I66" s="19">
        <v>0</v>
      </c>
      <c r="J66" s="19">
        <v>0</v>
      </c>
      <c r="K66" s="35">
        <f t="shared" si="18"/>
        <v>-1027205.75</v>
      </c>
    </row>
    <row r="67" spans="1:11" ht="18.75" customHeight="1">
      <c r="A67" s="12" t="s">
        <v>57</v>
      </c>
      <c r="B67" s="35">
        <v>-45</v>
      </c>
      <c r="C67" s="19">
        <v>0</v>
      </c>
      <c r="D67" s="35">
        <v>-45</v>
      </c>
      <c r="E67" s="35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-13138.18</v>
      </c>
      <c r="C68" s="35">
        <f t="shared" si="20"/>
        <v>-21284.420000000002</v>
      </c>
      <c r="D68" s="35">
        <f t="shared" si="20"/>
        <v>-20372.57</v>
      </c>
      <c r="E68" s="35">
        <f t="shared" si="20"/>
        <v>-26159.18</v>
      </c>
      <c r="F68" s="35">
        <f t="shared" si="20"/>
        <v>-19133.1</v>
      </c>
      <c r="G68" s="35">
        <f t="shared" si="20"/>
        <v>-28199.030000000002</v>
      </c>
      <c r="H68" s="35">
        <f t="shared" si="20"/>
        <v>-13490.78</v>
      </c>
      <c r="I68" s="35">
        <f t="shared" si="20"/>
        <v>-43934.41</v>
      </c>
      <c r="J68" s="35">
        <f t="shared" si="20"/>
        <v>-25985.489999999998</v>
      </c>
      <c r="K68" s="35">
        <f t="shared" si="18"/>
        <v>-211697.16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329.56</v>
      </c>
      <c r="C91" s="35">
        <v>-1583.6</v>
      </c>
      <c r="D91" s="35">
        <v>-804.64</v>
      </c>
      <c r="E91" s="35">
        <v>-620.6</v>
      </c>
      <c r="F91" s="35">
        <v>-941.6</v>
      </c>
      <c r="G91" s="35">
        <v>-1040.04</v>
      </c>
      <c r="H91" s="35">
        <v>-201.16</v>
      </c>
      <c r="I91" s="35">
        <v>0</v>
      </c>
      <c r="J91" s="35">
        <v>-890.24</v>
      </c>
      <c r="K91" s="35">
        <f t="shared" si="18"/>
        <v>-5752.32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-12577.77</v>
      </c>
      <c r="F92" s="19">
        <v>0</v>
      </c>
      <c r="G92" s="19">
        <v>0</v>
      </c>
      <c r="H92" s="19">
        <v>0</v>
      </c>
      <c r="I92" s="48">
        <v>-7278.5</v>
      </c>
      <c r="J92" s="48">
        <v>-15463.69</v>
      </c>
      <c r="K92" s="48">
        <f t="shared" si="18"/>
        <v>-35319.96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1084166.41</v>
      </c>
      <c r="C97" s="24">
        <f t="shared" si="21"/>
        <v>1969432.0000000002</v>
      </c>
      <c r="D97" s="24">
        <f t="shared" si="21"/>
        <v>2314397.860000001</v>
      </c>
      <c r="E97" s="24">
        <f t="shared" si="21"/>
        <v>1079245.12</v>
      </c>
      <c r="F97" s="24">
        <f t="shared" si="21"/>
        <v>1524916.3399999999</v>
      </c>
      <c r="G97" s="24">
        <f t="shared" si="21"/>
        <v>2295006.5000000005</v>
      </c>
      <c r="H97" s="24">
        <f t="shared" si="21"/>
        <v>1263390.67</v>
      </c>
      <c r="I97" s="24">
        <f>+I98+I99</f>
        <v>493309.5299999999</v>
      </c>
      <c r="J97" s="24">
        <f>+J98+J99</f>
        <v>763340.4600000001</v>
      </c>
      <c r="K97" s="48">
        <f>SUM(B97:J97)</f>
        <v>12787204.890000002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1066705.7</v>
      </c>
      <c r="C98" s="24">
        <f t="shared" si="22"/>
        <v>1947298.5500000003</v>
      </c>
      <c r="D98" s="24">
        <f t="shared" si="22"/>
        <v>2288995.9700000007</v>
      </c>
      <c r="E98" s="24">
        <f t="shared" si="22"/>
        <v>1058252.76</v>
      </c>
      <c r="F98" s="24">
        <f t="shared" si="22"/>
        <v>1503343.71</v>
      </c>
      <c r="G98" s="24">
        <f t="shared" si="22"/>
        <v>2267192.2700000005</v>
      </c>
      <c r="H98" s="24">
        <f t="shared" si="22"/>
        <v>1245182.16</v>
      </c>
      <c r="I98" s="24">
        <f t="shared" si="22"/>
        <v>493309.5299999999</v>
      </c>
      <c r="J98" s="24">
        <f t="shared" si="22"/>
        <v>750165.15</v>
      </c>
      <c r="K98" s="48">
        <f>SUM(B98:J98)</f>
        <v>12620445.8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12787204.870000001</v>
      </c>
      <c r="L105" s="54"/>
    </row>
    <row r="106" spans="1:11" ht="18.75" customHeight="1">
      <c r="A106" s="26" t="s">
        <v>74</v>
      </c>
      <c r="B106" s="27">
        <v>141081.64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141081.64</v>
      </c>
    </row>
    <row r="107" spans="1:11" ht="18.75" customHeight="1">
      <c r="A107" s="26" t="s">
        <v>75</v>
      </c>
      <c r="B107" s="27">
        <v>943084.77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943084.77</v>
      </c>
    </row>
    <row r="108" spans="1:11" ht="18.75" customHeight="1">
      <c r="A108" s="26" t="s">
        <v>76</v>
      </c>
      <c r="B108" s="40">
        <v>0</v>
      </c>
      <c r="C108" s="27">
        <f>+C97</f>
        <v>1969432.0000000002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1969432.0000000002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2314397.860000001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2314397.860000001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1079245.12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1079245.12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338252.73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338252.73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632583.7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632583.7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554079.91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554079.91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682660.51</v>
      </c>
      <c r="H114" s="40">
        <v>0</v>
      </c>
      <c r="I114" s="40">
        <v>0</v>
      </c>
      <c r="J114" s="40">
        <v>0</v>
      </c>
      <c r="K114" s="41">
        <f t="shared" si="24"/>
        <v>682660.51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53947.13</v>
      </c>
      <c r="H115" s="40">
        <v>0</v>
      </c>
      <c r="I115" s="40">
        <v>0</v>
      </c>
      <c r="J115" s="40">
        <v>0</v>
      </c>
      <c r="K115" s="41">
        <f t="shared" si="24"/>
        <v>53947.13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350357.56</v>
      </c>
      <c r="H116" s="40">
        <v>0</v>
      </c>
      <c r="I116" s="40">
        <v>0</v>
      </c>
      <c r="J116" s="40">
        <v>0</v>
      </c>
      <c r="K116" s="41">
        <f t="shared" si="24"/>
        <v>350357.56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344234.17</v>
      </c>
      <c r="H117" s="40">
        <v>0</v>
      </c>
      <c r="I117" s="40">
        <v>0</v>
      </c>
      <c r="J117" s="40">
        <v>0</v>
      </c>
      <c r="K117" s="41">
        <f t="shared" si="24"/>
        <v>344234.17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863807.11</v>
      </c>
      <c r="H118" s="40">
        <v>0</v>
      </c>
      <c r="I118" s="40">
        <v>0</v>
      </c>
      <c r="J118" s="40">
        <v>0</v>
      </c>
      <c r="K118" s="41">
        <f t="shared" si="24"/>
        <v>863807.11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467736.78</v>
      </c>
      <c r="I119" s="40">
        <v>0</v>
      </c>
      <c r="J119" s="40">
        <v>0</v>
      </c>
      <c r="K119" s="41">
        <f t="shared" si="24"/>
        <v>467736.78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795653.89</v>
      </c>
      <c r="I120" s="40">
        <v>0</v>
      </c>
      <c r="J120" s="40">
        <v>0</v>
      </c>
      <c r="K120" s="41">
        <f t="shared" si="24"/>
        <v>795653.89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493309.53</v>
      </c>
      <c r="J121" s="40">
        <v>0</v>
      </c>
      <c r="K121" s="41">
        <f t="shared" si="24"/>
        <v>493309.53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763340.46</v>
      </c>
      <c r="K122" s="44">
        <f t="shared" si="24"/>
        <v>763340.46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2015-03-10T12:59:56Z</dcterms:modified>
  <cp:category/>
  <cp:version/>
  <cp:contentType/>
  <cp:contentStatus/>
</cp:coreProperties>
</file>