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<sst xmlns="http://schemas.openxmlformats.org/spreadsheetml/2006/main" count="126" uniqueCount="126">
  <si>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</si>
  <si>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</si>
  <si>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</si>
  <si>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</si>
  <si>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</si>
  <si>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</si>
  <si>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</si>
  <si>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</si>
  <si>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</si>
  <si>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</si>
  <si>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</si>
  <si>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</si>
  <si>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</si>
  <si>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</si>
  <si>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</si>
  <si>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</si>
  <si>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</si>
  <si>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</si>
  <si>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</si>
  <si>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</si>
  <si>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</si>
  <si>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</si>
  <si>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</si>
  <si>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</si>
  <si>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</si>
  <si>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</si>
  <si>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</si>
  <si>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</si>
  <si>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</si>
  <si>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</si>
  <si>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</si>
  <si>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</si>
  <si>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</si>
  <si>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</si>
  <si>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</si>
  <si>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</si>
  <si>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</si>
  <si>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</si>
  <si>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</si>
  <si>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</si>
  <si>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</si>
  <si>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</si>
  <si>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</si>
  <si>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</si>
  <si>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</si>
  <si>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</si>
  <si>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</si>
  <si>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</si>
  <si>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</si>
  <si>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</si>
  <si>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</si>
  <si>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</si>
  <si>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</si>
  <si>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</si>
  <si>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</si>
  <si>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</si>
  <si>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</si>
  <si>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</si>
  <si>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</si>
  <si>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</si>
  <si>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</si>
  <si>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</si>
  <si>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</si>
  <si>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</si>
  <si>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</si>
  <si>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</si>
  <si>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</si>
  <si>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</si>
  <si>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</si>
  <si>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</si>
  <si>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</si>
  <si>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</si>
  <si>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</si>
  <si>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</si>
  <si>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</si>
  <si>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</si>
  <si>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</si>
  <si>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</si>
  <si>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</si>
  <si>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</si>
  <si>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</si>
  <si>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</si>
  <si>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</si>
  <si>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</si>
  <si>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</si>
  <si>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</si>
  <si>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</si>
  <si>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</si>
  <si>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</si>
  <si>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</si>
  <si>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</si>
  <si>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</si>
  <si>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</si>
  <si>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</si>
  <si>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</si>
  <si>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</si>
  <si>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</si>
  <si>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</si>
  <si>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</si>
  <si>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</si>
  <si>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</si>
  <si>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</si>
  <si>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</si>
  <si>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</si>
  <si>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</si>
  <si>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</si>
  <si>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</si>
  <si>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</si>
  <si>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</si>
  <si>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</si>
  <si>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</si>
  <si>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</si>
  <si>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</si>
  <si>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</si>
  <si>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</si>
  <si>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</si>
  <si>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</si>
  <si>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</si>
  <si>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</si>
  <si>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</si>
  <si>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</si>
  <si>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</si>
  <si>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</si>
  <si>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</si>
  <si>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</si>
  <si>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03/05/15 - VENCIMENTO 08/05/15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</si>
</sst>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176255</v>
      </c>
      <c r="C7" s="9">
        <f t="shared" si="0"/>
        <v>228095</v>
      </c>
      <c r="D7" s="9">
        <f t="shared" si="0"/>
        <v>264291</v>
      </c>
      <c r="E7" s="9">
        <f t="shared" si="0"/>
        <v>136114</v>
      </c>
      <c r="F7" s="9">
        <f t="shared" si="0"/>
        <v>238139</v>
      </c>
      <c r="G7" s="9">
        <f t="shared" si="0"/>
        <v>376124</v>
      </c>
      <c r="H7" s="9">
        <f t="shared" si="0"/>
        <v>135360</v>
      </c>
      <c r="I7" s="9">
        <f t="shared" si="0"/>
        <v>25998</v>
      </c>
      <c r="J7" s="9">
        <f t="shared" si="0"/>
        <v>105291</v>
      </c>
      <c r="K7" s="9">
        <f t="shared" si="0"/>
        <v>1685667</v>
      </c>
      <c r="L7" s="52"/>
    </row>
    <row r="8" spans="1:11" ht="17.25" customHeight="1">
      <c r="A8" s="10" t="s">
        <v>103</v>
      </c>
      <c r="B8" s="11">
        <f>B9+B12+B16</f>
        <v>101618</v>
      </c>
      <c r="C8" s="11">
        <f aca="true" t="shared" si="1" ref="C8:J8">C9+C12+C16</f>
        <v>136054</v>
      </c>
      <c r="D8" s="11">
        <f t="shared" si="1"/>
        <v>148480</v>
      </c>
      <c r="E8" s="11">
        <f t="shared" si="1"/>
        <v>80194</v>
      </c>
      <c r="F8" s="11">
        <f t="shared" si="1"/>
        <v>129172</v>
      </c>
      <c r="G8" s="11">
        <f t="shared" si="1"/>
        <v>201836</v>
      </c>
      <c r="H8" s="11">
        <f t="shared" si="1"/>
        <v>83612</v>
      </c>
      <c r="I8" s="11">
        <f t="shared" si="1"/>
        <v>13436</v>
      </c>
      <c r="J8" s="11">
        <f t="shared" si="1"/>
        <v>60356</v>
      </c>
      <c r="K8" s="11">
        <f>SUM(B8:J8)</f>
        <v>954758</v>
      </c>
    </row>
    <row r="9" spans="1:11" ht="17.25" customHeight="1">
      <c r="A9" s="15" t="s">
        <v>17</v>
      </c>
      <c r="B9" s="13">
        <f>+B10+B11</f>
        <v>19826</v>
      </c>
      <c r="C9" s="13">
        <f aca="true" t="shared" si="2" ref="C9:J9">+C10+C11</f>
        <v>28872</v>
      </c>
      <c r="D9" s="13">
        <f t="shared" si="2"/>
        <v>29911</v>
      </c>
      <c r="E9" s="13">
        <f t="shared" si="2"/>
        <v>15933</v>
      </c>
      <c r="F9" s="13">
        <f t="shared" si="2"/>
        <v>21515</v>
      </c>
      <c r="G9" s="13">
        <f t="shared" si="2"/>
        <v>25587</v>
      </c>
      <c r="H9" s="13">
        <f t="shared" si="2"/>
        <v>17453</v>
      </c>
      <c r="I9" s="13">
        <f t="shared" si="2"/>
        <v>3157</v>
      </c>
      <c r="J9" s="13">
        <f t="shared" si="2"/>
        <v>11045</v>
      </c>
      <c r="K9" s="11">
        <f>SUM(B9:J9)</f>
        <v>173299</v>
      </c>
    </row>
    <row r="10" spans="1:11" ht="17.25" customHeight="1">
      <c r="A10" s="29" t="s">
        <v>18</v>
      </c>
      <c r="B10" s="13">
        <v>19826</v>
      </c>
      <c r="C10" s="13">
        <v>28872</v>
      </c>
      <c r="D10" s="13">
        <v>29911</v>
      </c>
      <c r="E10" s="13">
        <v>15933</v>
      </c>
      <c r="F10" s="13">
        <v>21515</v>
      </c>
      <c r="G10" s="13">
        <v>25587</v>
      </c>
      <c r="H10" s="13">
        <v>17453</v>
      </c>
      <c r="I10" s="13">
        <v>3157</v>
      </c>
      <c r="J10" s="13">
        <v>11045</v>
      </c>
      <c r="K10" s="11">
        <f>SUM(B10:J10)</f>
        <v>173299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69125</v>
      </c>
      <c r="C12" s="17">
        <f t="shared" si="3"/>
        <v>91159</v>
      </c>
      <c r="D12" s="17">
        <f t="shared" si="3"/>
        <v>102893</v>
      </c>
      <c r="E12" s="17">
        <f t="shared" si="3"/>
        <v>55570</v>
      </c>
      <c r="F12" s="17">
        <f t="shared" si="3"/>
        <v>92072</v>
      </c>
      <c r="G12" s="17">
        <f t="shared" si="3"/>
        <v>154143</v>
      </c>
      <c r="H12" s="17">
        <f t="shared" si="3"/>
        <v>58061</v>
      </c>
      <c r="I12" s="17">
        <f t="shared" si="3"/>
        <v>8785</v>
      </c>
      <c r="J12" s="17">
        <f t="shared" si="3"/>
        <v>42483</v>
      </c>
      <c r="K12" s="11">
        <f aca="true" t="shared" si="4" ref="K12:K27">SUM(B12:J12)</f>
        <v>674291</v>
      </c>
    </row>
    <row r="13" spans="1:13" ht="17.25" customHeight="1">
      <c r="A13" s="14" t="s">
        <v>20</v>
      </c>
      <c r="B13" s="13">
        <v>32200</v>
      </c>
      <c r="C13" s="13">
        <v>45845</v>
      </c>
      <c r="D13" s="13">
        <v>50472</v>
      </c>
      <c r="E13" s="13">
        <v>27886</v>
      </c>
      <c r="F13" s="13">
        <v>43262</v>
      </c>
      <c r="G13" s="13">
        <v>68122</v>
      </c>
      <c r="H13" s="13">
        <v>25396</v>
      </c>
      <c r="I13" s="13">
        <v>4627</v>
      </c>
      <c r="J13" s="13">
        <v>21542</v>
      </c>
      <c r="K13" s="11">
        <f t="shared" si="4"/>
        <v>319352</v>
      </c>
      <c r="L13" s="52"/>
      <c r="M13" s="53"/>
    </row>
    <row r="14" spans="1:12" ht="17.25" customHeight="1">
      <c r="A14" s="14" t="s">
        <v>21</v>
      </c>
      <c r="B14" s="13">
        <v>34533</v>
      </c>
      <c r="C14" s="13">
        <v>41779</v>
      </c>
      <c r="D14" s="13">
        <v>48893</v>
      </c>
      <c r="E14" s="13">
        <v>25593</v>
      </c>
      <c r="F14" s="13">
        <v>45908</v>
      </c>
      <c r="G14" s="13">
        <v>82083</v>
      </c>
      <c r="H14" s="13">
        <v>30324</v>
      </c>
      <c r="I14" s="13">
        <v>3797</v>
      </c>
      <c r="J14" s="13">
        <v>19736</v>
      </c>
      <c r="K14" s="11">
        <f t="shared" si="4"/>
        <v>332646</v>
      </c>
      <c r="L14" s="52"/>
    </row>
    <row r="15" spans="1:11" ht="17.25" customHeight="1">
      <c r="A15" s="14" t="s">
        <v>22</v>
      </c>
      <c r="B15" s="13">
        <v>2392</v>
      </c>
      <c r="C15" s="13">
        <v>3535</v>
      </c>
      <c r="D15" s="13">
        <v>3528</v>
      </c>
      <c r="E15" s="13">
        <v>2091</v>
      </c>
      <c r="F15" s="13">
        <v>2902</v>
      </c>
      <c r="G15" s="13">
        <v>3938</v>
      </c>
      <c r="H15" s="13">
        <v>2341</v>
      </c>
      <c r="I15" s="13">
        <v>361</v>
      </c>
      <c r="J15" s="13">
        <v>1205</v>
      </c>
      <c r="K15" s="11">
        <f t="shared" si="4"/>
        <v>22293</v>
      </c>
    </row>
    <row r="16" spans="1:11" ht="17.25" customHeight="1">
      <c r="A16" s="15" t="s">
        <v>99</v>
      </c>
      <c r="B16" s="13">
        <f>B17+B18+B19</f>
        <v>12667</v>
      </c>
      <c r="C16" s="13">
        <f aca="true" t="shared" si="5" ref="C16:J16">C17+C18+C19</f>
        <v>16023</v>
      </c>
      <c r="D16" s="13">
        <f t="shared" si="5"/>
        <v>15676</v>
      </c>
      <c r="E16" s="13">
        <f t="shared" si="5"/>
        <v>8691</v>
      </c>
      <c r="F16" s="13">
        <f t="shared" si="5"/>
        <v>15585</v>
      </c>
      <c r="G16" s="13">
        <f t="shared" si="5"/>
        <v>22106</v>
      </c>
      <c r="H16" s="13">
        <f t="shared" si="5"/>
        <v>8098</v>
      </c>
      <c r="I16" s="13">
        <f t="shared" si="5"/>
        <v>1494</v>
      </c>
      <c r="J16" s="13">
        <f t="shared" si="5"/>
        <v>6828</v>
      </c>
      <c r="K16" s="11">
        <f t="shared" si="4"/>
        <v>107168</v>
      </c>
    </row>
    <row r="17" spans="1:11" ht="17.25" customHeight="1">
      <c r="A17" s="14" t="s">
        <v>100</v>
      </c>
      <c r="B17" s="13">
        <v>3110</v>
      </c>
      <c r="C17" s="13">
        <v>4067</v>
      </c>
      <c r="D17" s="13">
        <v>4431</v>
      </c>
      <c r="E17" s="13">
        <v>2461</v>
      </c>
      <c r="F17" s="13">
        <v>4279</v>
      </c>
      <c r="G17" s="13">
        <v>6345</v>
      </c>
      <c r="H17" s="13">
        <v>2438</v>
      </c>
      <c r="I17" s="13">
        <v>479</v>
      </c>
      <c r="J17" s="13">
        <v>1783</v>
      </c>
      <c r="K17" s="11">
        <f t="shared" si="4"/>
        <v>29393</v>
      </c>
    </row>
    <row r="18" spans="1:11" ht="17.25" customHeight="1">
      <c r="A18" s="14" t="s">
        <v>101</v>
      </c>
      <c r="B18" s="13">
        <v>620</v>
      </c>
      <c r="C18" s="13">
        <v>768</v>
      </c>
      <c r="D18" s="13">
        <v>735</v>
      </c>
      <c r="E18" s="13">
        <v>504</v>
      </c>
      <c r="F18" s="13">
        <v>783</v>
      </c>
      <c r="G18" s="13">
        <v>1799</v>
      </c>
      <c r="H18" s="13">
        <v>449</v>
      </c>
      <c r="I18" s="13">
        <v>56</v>
      </c>
      <c r="J18" s="13">
        <v>324</v>
      </c>
      <c r="K18" s="11">
        <f t="shared" si="4"/>
        <v>6038</v>
      </c>
    </row>
    <row r="19" spans="1:11" ht="17.25" customHeight="1">
      <c r="A19" s="14" t="s">
        <v>102</v>
      </c>
      <c r="B19" s="13">
        <v>8937</v>
      </c>
      <c r="C19" s="13">
        <v>11188</v>
      </c>
      <c r="D19" s="13">
        <v>10510</v>
      </c>
      <c r="E19" s="13">
        <v>5726</v>
      </c>
      <c r="F19" s="13">
        <v>10523</v>
      </c>
      <c r="G19" s="13">
        <v>13962</v>
      </c>
      <c r="H19" s="13">
        <v>5211</v>
      </c>
      <c r="I19" s="13">
        <v>959</v>
      </c>
      <c r="J19" s="13">
        <v>4721</v>
      </c>
      <c r="K19" s="11">
        <f t="shared" si="4"/>
        <v>71737</v>
      </c>
    </row>
    <row r="20" spans="1:11" ht="17.25" customHeight="1">
      <c r="A20" s="16" t="s">
        <v>23</v>
      </c>
      <c r="B20" s="11">
        <f>+B21+B22+B23</f>
        <v>55013</v>
      </c>
      <c r="C20" s="11">
        <f aca="true" t="shared" si="6" ref="C20:J20">+C21+C22+C23</f>
        <v>62599</v>
      </c>
      <c r="D20" s="11">
        <f t="shared" si="6"/>
        <v>79369</v>
      </c>
      <c r="E20" s="11">
        <f t="shared" si="6"/>
        <v>37916</v>
      </c>
      <c r="F20" s="11">
        <f t="shared" si="6"/>
        <v>82338</v>
      </c>
      <c r="G20" s="11">
        <f t="shared" si="6"/>
        <v>144276</v>
      </c>
      <c r="H20" s="11">
        <f t="shared" si="6"/>
        <v>39619</v>
      </c>
      <c r="I20" s="11">
        <f t="shared" si="6"/>
        <v>7683</v>
      </c>
      <c r="J20" s="11">
        <f t="shared" si="6"/>
        <v>28538</v>
      </c>
      <c r="K20" s="11">
        <f t="shared" si="4"/>
        <v>537351</v>
      </c>
    </row>
    <row r="21" spans="1:12" ht="17.25" customHeight="1">
      <c r="A21" s="12" t="s">
        <v>24</v>
      </c>
      <c r="B21" s="13">
        <v>30219</v>
      </c>
      <c r="C21" s="13">
        <v>38241</v>
      </c>
      <c r="D21" s="13">
        <v>46983</v>
      </c>
      <c r="E21" s="13">
        <v>23036</v>
      </c>
      <c r="F21" s="13">
        <v>45962</v>
      </c>
      <c r="G21" s="13">
        <v>73051</v>
      </c>
      <c r="H21" s="13">
        <v>22227</v>
      </c>
      <c r="I21" s="13">
        <v>5076</v>
      </c>
      <c r="J21" s="13">
        <v>16747</v>
      </c>
      <c r="K21" s="11">
        <f t="shared" si="4"/>
        <v>301542</v>
      </c>
      <c r="L21" s="52"/>
    </row>
    <row r="22" spans="1:12" ht="17.25" customHeight="1">
      <c r="A22" s="12" t="s">
        <v>25</v>
      </c>
      <c r="B22" s="13">
        <v>23472</v>
      </c>
      <c r="C22" s="13">
        <v>22741</v>
      </c>
      <c r="D22" s="13">
        <v>30401</v>
      </c>
      <c r="E22" s="13">
        <v>14019</v>
      </c>
      <c r="F22" s="13">
        <v>34753</v>
      </c>
      <c r="G22" s="13">
        <v>68694</v>
      </c>
      <c r="H22" s="13">
        <v>16423</v>
      </c>
      <c r="I22" s="13">
        <v>2442</v>
      </c>
      <c r="J22" s="13">
        <v>11148</v>
      </c>
      <c r="K22" s="11">
        <f t="shared" si="4"/>
        <v>224093</v>
      </c>
      <c r="L22" s="52"/>
    </row>
    <row r="23" spans="1:11" ht="17.25" customHeight="1">
      <c r="A23" s="12" t="s">
        <v>26</v>
      </c>
      <c r="B23" s="13">
        <v>1322</v>
      </c>
      <c r="C23" s="13">
        <v>1617</v>
      </c>
      <c r="D23" s="13">
        <v>1985</v>
      </c>
      <c r="E23" s="13">
        <v>861</v>
      </c>
      <c r="F23" s="13">
        <v>1623</v>
      </c>
      <c r="G23" s="13">
        <v>2531</v>
      </c>
      <c r="H23" s="13">
        <v>969</v>
      </c>
      <c r="I23" s="13">
        <v>165</v>
      </c>
      <c r="J23" s="13">
        <v>643</v>
      </c>
      <c r="K23" s="11">
        <f t="shared" si="4"/>
        <v>11716</v>
      </c>
    </row>
    <row r="24" spans="1:11" ht="17.25" customHeight="1">
      <c r="A24" s="16" t="s">
        <v>27</v>
      </c>
      <c r="B24" s="13">
        <v>19624</v>
      </c>
      <c r="C24" s="13">
        <v>29442</v>
      </c>
      <c r="D24" s="13">
        <v>36442</v>
      </c>
      <c r="E24" s="13">
        <v>18004</v>
      </c>
      <c r="F24" s="13">
        <v>26629</v>
      </c>
      <c r="G24" s="13">
        <v>30012</v>
      </c>
      <c r="H24" s="13">
        <v>11383</v>
      </c>
      <c r="I24" s="13">
        <v>4879</v>
      </c>
      <c r="J24" s="13">
        <v>16397</v>
      </c>
      <c r="K24" s="11">
        <f t="shared" si="4"/>
        <v>192812</v>
      </c>
    </row>
    <row r="25" spans="1:12" ht="17.25" customHeight="1">
      <c r="A25" s="12" t="s">
        <v>28</v>
      </c>
      <c r="B25" s="13">
        <v>12559</v>
      </c>
      <c r="C25" s="13">
        <v>18843</v>
      </c>
      <c r="D25" s="13">
        <v>23323</v>
      </c>
      <c r="E25" s="13">
        <v>11523</v>
      </c>
      <c r="F25" s="13">
        <v>17043</v>
      </c>
      <c r="G25" s="13">
        <v>19208</v>
      </c>
      <c r="H25" s="13">
        <v>7285</v>
      </c>
      <c r="I25" s="13">
        <v>3123</v>
      </c>
      <c r="J25" s="13">
        <v>10494</v>
      </c>
      <c r="K25" s="11">
        <f t="shared" si="4"/>
        <v>123401</v>
      </c>
      <c r="L25" s="52"/>
    </row>
    <row r="26" spans="1:12" ht="17.25" customHeight="1">
      <c r="A26" s="12" t="s">
        <v>29</v>
      </c>
      <c r="B26" s="13">
        <v>7065</v>
      </c>
      <c r="C26" s="13">
        <v>10599</v>
      </c>
      <c r="D26" s="13">
        <v>13119</v>
      </c>
      <c r="E26" s="13">
        <v>6481</v>
      </c>
      <c r="F26" s="13">
        <v>9586</v>
      </c>
      <c r="G26" s="13">
        <v>10804</v>
      </c>
      <c r="H26" s="13">
        <v>4098</v>
      </c>
      <c r="I26" s="13">
        <v>1756</v>
      </c>
      <c r="J26" s="13">
        <v>5903</v>
      </c>
      <c r="K26" s="11">
        <f t="shared" si="4"/>
        <v>69411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746</v>
      </c>
      <c r="I27" s="11">
        <v>0</v>
      </c>
      <c r="J27" s="11">
        <v>0</v>
      </c>
      <c r="K27" s="11">
        <f t="shared" si="4"/>
        <v>746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3.09484405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-0.00465595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25902.83</v>
      </c>
      <c r="I35" s="19">
        <v>0</v>
      </c>
      <c r="J35" s="19">
        <v>0</v>
      </c>
      <c r="K35" s="23">
        <f>SUM(B35:J35)</f>
        <v>25902.83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5285.8</v>
      </c>
      <c r="E39" s="23">
        <f t="shared" si="8"/>
        <v>3244.24</v>
      </c>
      <c r="F39" s="23">
        <f t="shared" si="8"/>
        <v>4716.56</v>
      </c>
      <c r="G39" s="23">
        <f t="shared" si="8"/>
        <v>7104.8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37214.600000000006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5285.8</v>
      </c>
      <c r="E43" s="65">
        <f t="shared" si="10"/>
        <v>3244.24</v>
      </c>
      <c r="F43" s="65">
        <f t="shared" si="10"/>
        <v>4716.56</v>
      </c>
      <c r="G43" s="65">
        <f t="shared" si="10"/>
        <v>7104.8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37214.600000000006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1235</v>
      </c>
      <c r="E44" s="67">
        <v>758</v>
      </c>
      <c r="F44" s="67">
        <v>1102</v>
      </c>
      <c r="G44" s="67">
        <v>1660</v>
      </c>
      <c r="H44" s="67">
        <v>868</v>
      </c>
      <c r="I44" s="67">
        <v>249</v>
      </c>
      <c r="J44" s="67">
        <v>518</v>
      </c>
      <c r="K44" s="67">
        <f t="shared" si="9"/>
        <v>8695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446114.06</v>
      </c>
      <c r="C47" s="22">
        <f aca="true" t="shared" si="11" ref="C47:H47">+C48+C56</f>
        <v>654768.2099999998</v>
      </c>
      <c r="D47" s="22">
        <f t="shared" si="11"/>
        <v>848570.27</v>
      </c>
      <c r="E47" s="22">
        <f t="shared" si="11"/>
        <v>382382.77</v>
      </c>
      <c r="F47" s="22">
        <f t="shared" si="11"/>
        <v>634967.91</v>
      </c>
      <c r="G47" s="22">
        <f t="shared" si="11"/>
        <v>861412.29</v>
      </c>
      <c r="H47" s="22">
        <f t="shared" si="11"/>
        <v>389297.15</v>
      </c>
      <c r="I47" s="22">
        <f>+I48+I56</f>
        <v>117376.56000000001</v>
      </c>
      <c r="J47" s="22">
        <f>+J48+J56</f>
        <v>294836.61999999994</v>
      </c>
      <c r="K47" s="22">
        <f>SUM(B47:J47)</f>
        <v>4629725.84</v>
      </c>
    </row>
    <row r="48" spans="1:11" ht="17.25" customHeight="1">
      <c r="A48" s="16" t="s">
        <v>46</v>
      </c>
      <c r="B48" s="23">
        <f>SUM(B49:B55)</f>
        <v>428672.35</v>
      </c>
      <c r="C48" s="23">
        <f aca="true" t="shared" si="12" ref="C48:H48">SUM(C49:C55)</f>
        <v>632625.7699999999</v>
      </c>
      <c r="D48" s="23">
        <f t="shared" si="12"/>
        <v>823225.22</v>
      </c>
      <c r="E48" s="23">
        <f t="shared" si="12"/>
        <v>361453.68</v>
      </c>
      <c r="F48" s="23">
        <f t="shared" si="12"/>
        <v>613098.66</v>
      </c>
      <c r="G48" s="23">
        <f t="shared" si="12"/>
        <v>833637.29</v>
      </c>
      <c r="H48" s="23">
        <f t="shared" si="12"/>
        <v>370670.92000000004</v>
      </c>
      <c r="I48" s="23">
        <f>SUM(I49:I55)</f>
        <v>117376.56000000001</v>
      </c>
      <c r="J48" s="23">
        <f>SUM(J49:J55)</f>
        <v>281755.69999999995</v>
      </c>
      <c r="K48" s="23">
        <f aca="true" t="shared" si="13" ref="K48:K56">SUM(B48:J48)</f>
        <v>4462516.15</v>
      </c>
    </row>
    <row r="49" spans="1:11" ht="17.25" customHeight="1">
      <c r="A49" s="34" t="s">
        <v>47</v>
      </c>
      <c r="B49" s="23">
        <f aca="true" t="shared" si="14" ref="B49:H49">ROUND(B30*B7,2)</f>
        <v>425426.69</v>
      </c>
      <c r="C49" s="23">
        <f t="shared" si="14"/>
        <v>626576.97</v>
      </c>
      <c r="D49" s="23">
        <f t="shared" si="14"/>
        <v>819169.95</v>
      </c>
      <c r="E49" s="23">
        <f t="shared" si="14"/>
        <v>358796.5</v>
      </c>
      <c r="F49" s="23">
        <f t="shared" si="14"/>
        <v>609397.7</v>
      </c>
      <c r="G49" s="23">
        <f t="shared" si="14"/>
        <v>827999.37</v>
      </c>
      <c r="H49" s="23">
        <f t="shared" si="14"/>
        <v>341675.71</v>
      </c>
      <c r="I49" s="23">
        <f>ROUND(I30*I7,2)</f>
        <v>116489.24</v>
      </c>
      <c r="J49" s="23">
        <f>ROUND(J30*J7,2)</f>
        <v>279726.6</v>
      </c>
      <c r="K49" s="23">
        <f t="shared" si="13"/>
        <v>4405258.7299999995</v>
      </c>
    </row>
    <row r="50" spans="1:11" ht="17.25" customHeight="1">
      <c r="A50" s="34" t="s">
        <v>48</v>
      </c>
      <c r="B50" s="19">
        <v>0</v>
      </c>
      <c r="C50" s="23">
        <f>ROUND(C31*C7,2)</f>
        <v>1392.75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1392.75</v>
      </c>
    </row>
    <row r="51" spans="1:11" ht="17.25" customHeight="1">
      <c r="A51" s="68" t="s">
        <v>110</v>
      </c>
      <c r="B51" s="69">
        <f>ROUND(B32*B7,2)</f>
        <v>-846.02</v>
      </c>
      <c r="C51" s="69">
        <f>ROUND(C32*C7,2)</f>
        <v>-1117.67</v>
      </c>
      <c r="D51" s="69">
        <f aca="true" t="shared" si="15" ref="D51:J51">ROUND(D32*D7,2)</f>
        <v>-1230.53</v>
      </c>
      <c r="E51" s="69">
        <f t="shared" si="15"/>
        <v>-587.06</v>
      </c>
      <c r="F51" s="69">
        <f t="shared" si="15"/>
        <v>-1015.6</v>
      </c>
      <c r="G51" s="69">
        <f t="shared" si="15"/>
        <v>-1466.88</v>
      </c>
      <c r="H51" s="69">
        <f t="shared" si="15"/>
        <v>-622.66</v>
      </c>
      <c r="I51" s="69">
        <f t="shared" si="15"/>
        <v>-178.4</v>
      </c>
      <c r="J51" s="69">
        <f t="shared" si="15"/>
        <v>-187.94</v>
      </c>
      <c r="K51" s="69">
        <f>SUM(B51:J51)</f>
        <v>-7252.759999999999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25902.83</v>
      </c>
      <c r="I53" s="31">
        <f>+I35</f>
        <v>0</v>
      </c>
      <c r="J53" s="31">
        <f>+J35</f>
        <v>0</v>
      </c>
      <c r="K53" s="23">
        <f t="shared" si="13"/>
        <v>25902.83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5285.8</v>
      </c>
      <c r="E55" s="19">
        <v>3244.24</v>
      </c>
      <c r="F55" s="36">
        <v>4716.56</v>
      </c>
      <c r="G55" s="36">
        <v>7104.8</v>
      </c>
      <c r="H55" s="36">
        <v>3715.04</v>
      </c>
      <c r="I55" s="36">
        <v>1065.72</v>
      </c>
      <c r="J55" s="19">
        <v>2217.04</v>
      </c>
      <c r="K55" s="23">
        <f t="shared" si="13"/>
        <v>37214.600000000006</v>
      </c>
    </row>
    <row r="56" spans="1:11" ht="17.25" customHeight="1">
      <c r="A56" s="16" t="s">
        <v>53</v>
      </c>
      <c r="B56" s="36">
        <v>17441.71</v>
      </c>
      <c r="C56" s="36">
        <v>22142.44</v>
      </c>
      <c r="D56" s="36">
        <v>25345.05</v>
      </c>
      <c r="E56" s="36">
        <v>20929.09</v>
      </c>
      <c r="F56" s="36">
        <v>21869.25</v>
      </c>
      <c r="G56" s="36">
        <v>27775</v>
      </c>
      <c r="H56" s="36">
        <v>18626.23</v>
      </c>
      <c r="I56" s="19">
        <v>0</v>
      </c>
      <c r="J56" s="36">
        <v>13080.92</v>
      </c>
      <c r="K56" s="36">
        <f t="shared" si="13"/>
        <v>167209.69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-69622.12</v>
      </c>
      <c r="C60" s="35">
        <f t="shared" si="16"/>
        <v>-101497.31</v>
      </c>
      <c r="D60" s="35">
        <f t="shared" si="16"/>
        <v>-106433.37</v>
      </c>
      <c r="E60" s="35">
        <f t="shared" si="16"/>
        <v>-59097.64</v>
      </c>
      <c r="F60" s="35">
        <f t="shared" si="16"/>
        <v>-76393.63</v>
      </c>
      <c r="G60" s="35">
        <f t="shared" si="16"/>
        <v>-89623.86</v>
      </c>
      <c r="H60" s="35">
        <f t="shared" si="16"/>
        <v>-61094.06</v>
      </c>
      <c r="I60" s="35">
        <f t="shared" si="16"/>
        <v>-14512.43</v>
      </c>
      <c r="J60" s="35">
        <f t="shared" si="16"/>
        <v>-43935.08</v>
      </c>
      <c r="K60" s="35">
        <f>SUM(B60:J60)</f>
        <v>-622209.5</v>
      </c>
    </row>
    <row r="61" spans="1:11" ht="18.75" customHeight="1">
      <c r="A61" s="16" t="s">
        <v>78</v>
      </c>
      <c r="B61" s="35">
        <f aca="true" t="shared" si="17" ref="B61:J61">B62+B63+B64+B65+B66+B67</f>
        <v>-69391</v>
      </c>
      <c r="C61" s="35">
        <f t="shared" si="17"/>
        <v>-101052</v>
      </c>
      <c r="D61" s="35">
        <f t="shared" si="17"/>
        <v>-104688.5</v>
      </c>
      <c r="E61" s="35">
        <f t="shared" si="17"/>
        <v>-55765.5</v>
      </c>
      <c r="F61" s="35">
        <f t="shared" si="17"/>
        <v>-75302.5</v>
      </c>
      <c r="G61" s="35">
        <f t="shared" si="17"/>
        <v>-89554.5</v>
      </c>
      <c r="H61" s="35">
        <f t="shared" si="17"/>
        <v>-61085.5</v>
      </c>
      <c r="I61" s="35">
        <f t="shared" si="17"/>
        <v>-11049.5</v>
      </c>
      <c r="J61" s="35">
        <f t="shared" si="17"/>
        <v>-38657.5</v>
      </c>
      <c r="K61" s="35">
        <f aca="true" t="shared" si="18" ref="K61:K94">SUM(B61:J61)</f>
        <v>-606546.5</v>
      </c>
    </row>
    <row r="62" spans="1:11" ht="18.75" customHeight="1">
      <c r="A62" s="12" t="s">
        <v>79</v>
      </c>
      <c r="B62" s="35">
        <f>-ROUND(B9*$D$3,2)</f>
        <v>-69391</v>
      </c>
      <c r="C62" s="35">
        <f aca="true" t="shared" si="19" ref="C62:J62">-ROUND(C9*$D$3,2)</f>
        <v>-101052</v>
      </c>
      <c r="D62" s="35">
        <f t="shared" si="19"/>
        <v>-104688.5</v>
      </c>
      <c r="E62" s="35">
        <f t="shared" si="19"/>
        <v>-55765.5</v>
      </c>
      <c r="F62" s="35">
        <f t="shared" si="19"/>
        <v>-75302.5</v>
      </c>
      <c r="G62" s="35">
        <f t="shared" si="19"/>
        <v>-89554.5</v>
      </c>
      <c r="H62" s="35">
        <f t="shared" si="19"/>
        <v>-61085.5</v>
      </c>
      <c r="I62" s="35">
        <f t="shared" si="19"/>
        <v>-11049.5</v>
      </c>
      <c r="J62" s="35">
        <f t="shared" si="19"/>
        <v>-38657.5</v>
      </c>
      <c r="K62" s="35">
        <f t="shared" si="18"/>
        <v>-606546.5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-445.31</v>
      </c>
      <c r="D68" s="35">
        <f t="shared" si="20"/>
        <v>-1744.87</v>
      </c>
      <c r="E68" s="35">
        <f t="shared" si="20"/>
        <v>-3332.1400000000003</v>
      </c>
      <c r="F68" s="35">
        <f t="shared" si="20"/>
        <v>-1091.13</v>
      </c>
      <c r="G68" s="35">
        <f t="shared" si="20"/>
        <v>-69.36</v>
      </c>
      <c r="H68" s="35">
        <f t="shared" si="20"/>
        <v>-8.56</v>
      </c>
      <c r="I68" s="35">
        <f t="shared" si="20"/>
        <v>-3462.9300000000003</v>
      </c>
      <c r="J68" s="35">
        <f t="shared" si="20"/>
        <v>-5277.58</v>
      </c>
      <c r="K68" s="35">
        <f t="shared" si="18"/>
        <v>-15663.000000000002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-659.12</v>
      </c>
      <c r="E91" s="35">
        <v>-158.36</v>
      </c>
      <c r="F91" s="35">
        <v>-710.48</v>
      </c>
      <c r="G91" s="35">
        <v>-51.36</v>
      </c>
      <c r="H91" s="35">
        <v>-8.56</v>
      </c>
      <c r="I91" s="35">
        <v>0</v>
      </c>
      <c r="J91" s="35">
        <v>0</v>
      </c>
      <c r="K91" s="35">
        <f t="shared" si="18"/>
        <v>-2114.32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-3173.78</v>
      </c>
      <c r="F92" s="19">
        <v>0</v>
      </c>
      <c r="G92" s="19">
        <v>0</v>
      </c>
      <c r="H92" s="19">
        <v>0</v>
      </c>
      <c r="I92" s="48">
        <v>-1478.94</v>
      </c>
      <c r="J92" s="48">
        <v>-5277.58</v>
      </c>
      <c r="K92" s="48">
        <f t="shared" si="18"/>
        <v>-9930.3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376491.94</v>
      </c>
      <c r="C97" s="24">
        <f t="shared" si="21"/>
        <v>553270.8999999998</v>
      </c>
      <c r="D97" s="24">
        <f t="shared" si="21"/>
        <v>742136.9</v>
      </c>
      <c r="E97" s="24">
        <f t="shared" si="21"/>
        <v>323285.13</v>
      </c>
      <c r="F97" s="24">
        <f t="shared" si="21"/>
        <v>558574.28</v>
      </c>
      <c r="G97" s="24">
        <f t="shared" si="21"/>
        <v>771788.43</v>
      </c>
      <c r="H97" s="24">
        <f t="shared" si="21"/>
        <v>328203.09</v>
      </c>
      <c r="I97" s="24">
        <f>+I98+I99</f>
        <v>102864.13</v>
      </c>
      <c r="J97" s="24">
        <f>+J98+J99</f>
        <v>250901.53999999998</v>
      </c>
      <c r="K97" s="48">
        <f>SUM(B97:J97)</f>
        <v>4007516.3399999994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359050.23</v>
      </c>
      <c r="C98" s="24">
        <f t="shared" si="22"/>
        <v>531128.4599999998</v>
      </c>
      <c r="D98" s="24">
        <f t="shared" si="22"/>
        <v>716791.85</v>
      </c>
      <c r="E98" s="24">
        <f t="shared" si="22"/>
        <v>302356.04</v>
      </c>
      <c r="F98" s="24">
        <f t="shared" si="22"/>
        <v>536705.03</v>
      </c>
      <c r="G98" s="24">
        <f t="shared" si="22"/>
        <v>744013.43</v>
      </c>
      <c r="H98" s="24">
        <f t="shared" si="22"/>
        <v>309576.86000000004</v>
      </c>
      <c r="I98" s="24">
        <f t="shared" si="22"/>
        <v>102864.13</v>
      </c>
      <c r="J98" s="24">
        <f t="shared" si="22"/>
        <v>237820.61999999997</v>
      </c>
      <c r="K98" s="48">
        <f>SUM(B98:J98)</f>
        <v>3840306.65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17441.71</v>
      </c>
      <c r="C99" s="24">
        <f t="shared" si="23"/>
        <v>22142.44</v>
      </c>
      <c r="D99" s="24">
        <f t="shared" si="23"/>
        <v>25345.05</v>
      </c>
      <c r="E99" s="24">
        <f t="shared" si="23"/>
        <v>20929.09</v>
      </c>
      <c r="F99" s="24">
        <f t="shared" si="23"/>
        <v>21869.25</v>
      </c>
      <c r="G99" s="24">
        <f t="shared" si="23"/>
        <v>27775</v>
      </c>
      <c r="H99" s="24">
        <f t="shared" si="23"/>
        <v>18626.23</v>
      </c>
      <c r="I99" s="19">
        <f t="shared" si="23"/>
        <v>0</v>
      </c>
      <c r="J99" s="24">
        <f t="shared" si="23"/>
        <v>13080.92</v>
      </c>
      <c r="K99" s="48">
        <f>SUM(B99:J99)</f>
        <v>167209.69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4007516.349999999</v>
      </c>
      <c r="L105" s="54"/>
    </row>
    <row r="106" spans="1:11" ht="18.75" customHeight="1">
      <c r="A106" s="26" t="s">
        <v>74</v>
      </c>
      <c r="B106" s="27">
        <v>48210.57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48210.57</v>
      </c>
    </row>
    <row r="107" spans="1:11" ht="18.75" customHeight="1">
      <c r="A107" s="26" t="s">
        <v>75</v>
      </c>
      <c r="B107" s="27">
        <v>328281.37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328281.37</v>
      </c>
    </row>
    <row r="108" spans="1:11" ht="18.75" customHeight="1">
      <c r="A108" s="26" t="s">
        <v>76</v>
      </c>
      <c r="B108" s="40">
        <v>0</v>
      </c>
      <c r="C108" s="27">
        <f>+C97</f>
        <v>553270.8999999998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553270.8999999998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742136.9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742136.9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323285.13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323285.13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104413.94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104413.94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197437.05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197437.05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256723.3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256723.3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225420.15</v>
      </c>
      <c r="H114" s="40">
        <v>0</v>
      </c>
      <c r="I114" s="40">
        <v>0</v>
      </c>
      <c r="J114" s="40">
        <v>0</v>
      </c>
      <c r="K114" s="41">
        <f t="shared" si="24"/>
        <v>225420.15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23457.54</v>
      </c>
      <c r="H115" s="40">
        <v>0</v>
      </c>
      <c r="I115" s="40">
        <v>0</v>
      </c>
      <c r="J115" s="40">
        <v>0</v>
      </c>
      <c r="K115" s="41">
        <f t="shared" si="24"/>
        <v>23457.54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125786.12</v>
      </c>
      <c r="H116" s="40">
        <v>0</v>
      </c>
      <c r="I116" s="40">
        <v>0</v>
      </c>
      <c r="J116" s="40">
        <v>0</v>
      </c>
      <c r="K116" s="41">
        <f t="shared" si="24"/>
        <v>125786.12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111862.97</v>
      </c>
      <c r="H117" s="40">
        <v>0</v>
      </c>
      <c r="I117" s="40">
        <v>0</v>
      </c>
      <c r="J117" s="40">
        <v>0</v>
      </c>
      <c r="K117" s="41">
        <f t="shared" si="24"/>
        <v>111862.97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285261.65</v>
      </c>
      <c r="H118" s="40">
        <v>0</v>
      </c>
      <c r="I118" s="40">
        <v>0</v>
      </c>
      <c r="J118" s="40">
        <v>0</v>
      </c>
      <c r="K118" s="41">
        <f t="shared" si="24"/>
        <v>285261.65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119735.29</v>
      </c>
      <c r="I119" s="40">
        <v>0</v>
      </c>
      <c r="J119" s="40">
        <v>0</v>
      </c>
      <c r="K119" s="41">
        <f t="shared" si="24"/>
        <v>119735.29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208467.8</v>
      </c>
      <c r="I120" s="40">
        <v>0</v>
      </c>
      <c r="J120" s="40">
        <v>0</v>
      </c>
      <c r="K120" s="41">
        <f t="shared" si="24"/>
        <v>208467.8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102864.13</v>
      </c>
      <c r="J121" s="40">
        <v>0</v>
      </c>
      <c r="K121" s="41">
        <f t="shared" si="24"/>
        <v>102864.13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250901.54</v>
      </c>
      <c r="K122" s="44">
        <f t="shared" si="24"/>
        <v>250901.54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2015-05-14T19:01:57Z</dcterms:modified>
  <cp:category/>
  <cp:version/>
  <cp:contentType/>
  <cp:contentStatus/>
</cp:coreProperties>
</file>