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<sst xmlns="http://schemas.openxmlformats.org/spreadsheetml/2006/main" count="110" uniqueCount="108">
  <si>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</si>
  <si>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</si>
  <si>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</si>
  <si>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</si>
  <si>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</si>
  <si>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</si>
  <si>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</si>
  <si>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</si>
  <si>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</si>
  <si>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</si>
  <si>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</si>
  <si>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</si>
  <si>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</si>
  <si>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</si>
  <si>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</si>
  <si>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</si>
  <si>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</si>
  <si>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</si>
  <si>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</si>
  <si>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</si>
  <si>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</si>
  <si>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</si>
  <si>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</si>
  <si>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</si>
  <si>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</si>
  <si>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</si>
  <si>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</si>
  <si>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</si>
  <si>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</si>
  <si>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</si>
  <si>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</si>
  <si>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</si>
  <si>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</si>
  <si>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</si>
  <si>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</si>
  <si>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</si>
  <si>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</si>
  <si>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</si>
  <si>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</si>
  <si>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</si>
  <si>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</si>
  <si>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</si>
  <si>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</si>
  <si>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</si>
  <si>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</si>
  <si>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</si>
  <si>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</si>
  <si>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</si>
  <si>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</si>
  <si>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</si>
  <si>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</si>
  <si>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</si>
  <si>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</si>
  <si>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</si>
  <si>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</si>
  <si>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</si>
  <si>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</si>
  <si>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</si>
  <si>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</si>
  <si>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</si>
  <si>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</si>
  <si>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</si>
  <si>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</si>
  <si>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</si>
  <si>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</si>
  <si>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</si>
  <si>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</si>
  <si>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</si>
  <si>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</si>
  <si>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</si>
  <si>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</si>
  <si>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</si>
  <si>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</si>
  <si>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</si>
  <si>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</si>
  <si>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</si>
  <si>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</si>
  <si>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</si>
  <si>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</si>
  <si>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</si>
  <si>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</si>
  <si>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</si>
  <si>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</si>
  <si>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</si>
  <si>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</si>
  <si>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</si>
  <si>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</si>
  <si>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</si>
  <si>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</si>
  <si>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</si>
  <si>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</si>
  <si>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</si>
  <si>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</si>
  <si>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</si>
  <si>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</si>
  <si>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</si>
  <si>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</si>
  <si>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</si>
  <si>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</si>
  <si>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</si>
  <si>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</si>
  <si>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</si>
  <si>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</si>
  <si>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</si>
  <si>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</si>
  <si>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</si>
  <si>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</si>
  <si>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15/06/15 - VENCIMENTO 22/06/15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</si>
</sst>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" sqref="C10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475742</v>
      </c>
      <c r="C7" s="10">
        <f>C8+C20+C24</f>
        <v>352923</v>
      </c>
      <c r="D7" s="10">
        <f>D8+D20+D24</f>
        <v>350699</v>
      </c>
      <c r="E7" s="10">
        <f>E8+E20+E24</f>
        <v>63084</v>
      </c>
      <c r="F7" s="10">
        <f aca="true" t="shared" si="0" ref="F7:M7">F8+F20+F24</f>
        <v>278590</v>
      </c>
      <c r="G7" s="10">
        <f t="shared" si="0"/>
        <v>471467</v>
      </c>
      <c r="H7" s="10">
        <f t="shared" si="0"/>
        <v>436746</v>
      </c>
      <c r="I7" s="10">
        <f t="shared" si="0"/>
        <v>389184</v>
      </c>
      <c r="J7" s="10">
        <f t="shared" si="0"/>
        <v>276962</v>
      </c>
      <c r="K7" s="10">
        <f t="shared" si="0"/>
        <v>342606</v>
      </c>
      <c r="L7" s="10">
        <f t="shared" si="0"/>
        <v>148403</v>
      </c>
      <c r="M7" s="10">
        <f t="shared" si="0"/>
        <v>84342</v>
      </c>
      <c r="N7" s="10">
        <f>+N8+N20+N24</f>
        <v>3670748</v>
      </c>
      <c r="O7"/>
      <c r="P7" s="39"/>
    </row>
    <row r="8" spans="1:15" ht="18.75" customHeight="1">
      <c r="A8" s="11" t="s">
        <v>27</v>
      </c>
      <c r="B8" s="12">
        <f>+B9+B12+B16</f>
        <v>283615</v>
      </c>
      <c r="C8" s="12">
        <f>+C9+C12+C16</f>
        <v>219786</v>
      </c>
      <c r="D8" s="12">
        <f>+D9+D12+D16</f>
        <v>231603</v>
      </c>
      <c r="E8" s="12">
        <f>+E9+E12+E16</f>
        <v>39582</v>
      </c>
      <c r="F8" s="12">
        <f aca="true" t="shared" si="1" ref="F8:M8">+F9+F12+F16</f>
        <v>176066</v>
      </c>
      <c r="G8" s="12">
        <f t="shared" si="1"/>
        <v>297573</v>
      </c>
      <c r="H8" s="12">
        <f t="shared" si="1"/>
        <v>264633</v>
      </c>
      <c r="I8" s="12">
        <f t="shared" si="1"/>
        <v>240854</v>
      </c>
      <c r="J8" s="12">
        <f t="shared" si="1"/>
        <v>173054</v>
      </c>
      <c r="K8" s="12">
        <f t="shared" si="1"/>
        <v>199738</v>
      </c>
      <c r="L8" s="12">
        <f t="shared" si="1"/>
        <v>93024</v>
      </c>
      <c r="M8" s="12">
        <f t="shared" si="1"/>
        <v>55219</v>
      </c>
      <c r="N8" s="12">
        <f>SUM(B8:M8)</f>
        <v>2274747</v>
      </c>
      <c r="O8"/>
    </row>
    <row r="9" spans="1:15" ht="18.75" customHeight="1">
      <c r="A9" s="13" t="s">
        <v>4</v>
      </c>
      <c r="B9" s="14">
        <v>24880</v>
      </c>
      <c r="C9" s="14">
        <v>25781</v>
      </c>
      <c r="D9" s="14">
        <v>16651</v>
      </c>
      <c r="E9" s="14">
        <v>3375</v>
      </c>
      <c r="F9" s="14">
        <v>13253</v>
      </c>
      <c r="G9" s="14">
        <v>24935</v>
      </c>
      <c r="H9" s="14">
        <v>31271</v>
      </c>
      <c r="I9" s="14">
        <v>15576</v>
      </c>
      <c r="J9" s="14">
        <v>19264</v>
      </c>
      <c r="K9" s="14">
        <v>16047</v>
      </c>
      <c r="L9" s="14">
        <v>11637</v>
      </c>
      <c r="M9" s="14">
        <v>6644</v>
      </c>
      <c r="N9" s="12">
        <f aca="true" t="shared" si="2" ref="N9:N19">SUM(B9:M9)</f>
        <v>209314</v>
      </c>
      <c r="O9"/>
    </row>
    <row r="10" spans="1:15" ht="18.75" customHeight="1">
      <c r="A10" s="15" t="s">
        <v>5</v>
      </c>
      <c r="B10" s="14">
        <f>+B9-B11</f>
        <v>24880</v>
      </c>
      <c r="C10" s="14">
        <f>+C9-C11</f>
        <v>25781</v>
      </c>
      <c r="D10" s="14">
        <f>+D9-D11</f>
        <v>16651</v>
      </c>
      <c r="E10" s="14">
        <f>+E9-E11</f>
        <v>3375</v>
      </c>
      <c r="F10" s="14">
        <f aca="true" t="shared" si="3" ref="F10:M10">+F9-F11</f>
        <v>13253</v>
      </c>
      <c r="G10" s="14">
        <f t="shared" si="3"/>
        <v>24935</v>
      </c>
      <c r="H10" s="14">
        <f t="shared" si="3"/>
        <v>31271</v>
      </c>
      <c r="I10" s="14">
        <f t="shared" si="3"/>
        <v>15576</v>
      </c>
      <c r="J10" s="14">
        <f t="shared" si="3"/>
        <v>19264</v>
      </c>
      <c r="K10" s="14">
        <f t="shared" si="3"/>
        <v>16047</v>
      </c>
      <c r="L10" s="14">
        <f t="shared" si="3"/>
        <v>11637</v>
      </c>
      <c r="M10" s="14">
        <f t="shared" si="3"/>
        <v>6644</v>
      </c>
      <c r="N10" s="12">
        <f t="shared" si="2"/>
        <v>209314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200193</v>
      </c>
      <c r="C12" s="14">
        <f>C13+C14+C15</f>
        <v>153570</v>
      </c>
      <c r="D12" s="14">
        <f>D13+D14+D15</f>
        <v>180046</v>
      </c>
      <c r="E12" s="14">
        <f>E13+E14+E15</f>
        <v>29312</v>
      </c>
      <c r="F12" s="14">
        <f aca="true" t="shared" si="4" ref="F12:M12">F13+F14+F15</f>
        <v>129768</v>
      </c>
      <c r="G12" s="14">
        <f t="shared" si="4"/>
        <v>221873</v>
      </c>
      <c r="H12" s="14">
        <f t="shared" si="4"/>
        <v>190965</v>
      </c>
      <c r="I12" s="14">
        <f t="shared" si="4"/>
        <v>184626</v>
      </c>
      <c r="J12" s="14">
        <f t="shared" si="4"/>
        <v>125325</v>
      </c>
      <c r="K12" s="14">
        <f t="shared" si="4"/>
        <v>145036</v>
      </c>
      <c r="L12" s="14">
        <f t="shared" si="4"/>
        <v>68628</v>
      </c>
      <c r="M12" s="14">
        <f t="shared" si="4"/>
        <v>41245</v>
      </c>
      <c r="N12" s="12">
        <f t="shared" si="2"/>
        <v>1670587</v>
      </c>
      <c r="O12"/>
    </row>
    <row r="13" spans="1:15" ht="18.75" customHeight="1">
      <c r="A13" s="15" t="s">
        <v>7</v>
      </c>
      <c r="B13" s="14">
        <v>94210</v>
      </c>
      <c r="C13" s="14">
        <v>73571</v>
      </c>
      <c r="D13" s="14">
        <v>83674</v>
      </c>
      <c r="E13" s="14">
        <v>13843</v>
      </c>
      <c r="F13" s="14">
        <v>59807</v>
      </c>
      <c r="G13" s="14">
        <v>104445</v>
      </c>
      <c r="H13" s="14">
        <v>93868</v>
      </c>
      <c r="I13" s="14">
        <v>90271</v>
      </c>
      <c r="J13" s="14">
        <v>59148</v>
      </c>
      <c r="K13" s="14">
        <v>69354</v>
      </c>
      <c r="L13" s="14">
        <v>32498</v>
      </c>
      <c r="M13" s="14">
        <v>19355</v>
      </c>
      <c r="N13" s="12">
        <f t="shared" si="2"/>
        <v>794044</v>
      </c>
      <c r="O13"/>
    </row>
    <row r="14" spans="1:15" ht="18.75" customHeight="1">
      <c r="A14" s="15" t="s">
        <v>8</v>
      </c>
      <c r="B14" s="14">
        <v>97318</v>
      </c>
      <c r="C14" s="14">
        <v>70346</v>
      </c>
      <c r="D14" s="14">
        <v>88944</v>
      </c>
      <c r="E14" s="14">
        <v>13716</v>
      </c>
      <c r="F14" s="14">
        <v>61771</v>
      </c>
      <c r="G14" s="14">
        <v>103024</v>
      </c>
      <c r="H14" s="14">
        <v>86627</v>
      </c>
      <c r="I14" s="14">
        <v>87798</v>
      </c>
      <c r="J14" s="14">
        <v>59984</v>
      </c>
      <c r="K14" s="14">
        <v>69585</v>
      </c>
      <c r="L14" s="14">
        <v>33049</v>
      </c>
      <c r="M14" s="14">
        <v>20365</v>
      </c>
      <c r="N14" s="12">
        <f t="shared" si="2"/>
        <v>792527</v>
      </c>
      <c r="O14"/>
    </row>
    <row r="15" spans="1:15" ht="18.75" customHeight="1">
      <c r="A15" s="15" t="s">
        <v>9</v>
      </c>
      <c r="B15" s="14">
        <v>8665</v>
      </c>
      <c r="C15" s="14">
        <v>9653</v>
      </c>
      <c r="D15" s="14">
        <v>7428</v>
      </c>
      <c r="E15" s="14">
        <v>1753</v>
      </c>
      <c r="F15" s="14">
        <v>8190</v>
      </c>
      <c r="G15" s="14">
        <v>14404</v>
      </c>
      <c r="H15" s="14">
        <v>10470</v>
      </c>
      <c r="I15" s="14">
        <v>6557</v>
      </c>
      <c r="J15" s="14">
        <v>6193</v>
      </c>
      <c r="K15" s="14">
        <v>6097</v>
      </c>
      <c r="L15" s="14">
        <v>3081</v>
      </c>
      <c r="M15" s="14">
        <v>1525</v>
      </c>
      <c r="N15" s="12">
        <f t="shared" si="2"/>
        <v>84016</v>
      </c>
      <c r="O15"/>
    </row>
    <row r="16" spans="1:14" ht="18.75" customHeight="1">
      <c r="A16" s="16" t="s">
        <v>26</v>
      </c>
      <c r="B16" s="14">
        <f>B17+B18+B19</f>
        <v>58542</v>
      </c>
      <c r="C16" s="14">
        <f>C17+C18+C19</f>
        <v>40435</v>
      </c>
      <c r="D16" s="14">
        <f>D17+D18+D19</f>
        <v>34906</v>
      </c>
      <c r="E16" s="14">
        <f>E17+E18+E19</f>
        <v>6895</v>
      </c>
      <c r="F16" s="14">
        <f aca="true" t="shared" si="5" ref="F16:M16">F17+F18+F19</f>
        <v>33045</v>
      </c>
      <c r="G16" s="14">
        <f t="shared" si="5"/>
        <v>50765</v>
      </c>
      <c r="H16" s="14">
        <f t="shared" si="5"/>
        <v>42397</v>
      </c>
      <c r="I16" s="14">
        <f t="shared" si="5"/>
        <v>40652</v>
      </c>
      <c r="J16" s="14">
        <f t="shared" si="5"/>
        <v>28465</v>
      </c>
      <c r="K16" s="14">
        <f t="shared" si="5"/>
        <v>38655</v>
      </c>
      <c r="L16" s="14">
        <f t="shared" si="5"/>
        <v>12759</v>
      </c>
      <c r="M16" s="14">
        <f t="shared" si="5"/>
        <v>7330</v>
      </c>
      <c r="N16" s="12">
        <f t="shared" si="2"/>
        <v>394846</v>
      </c>
    </row>
    <row r="17" spans="1:15" ht="18.75" customHeight="1">
      <c r="A17" s="15" t="s">
        <v>23</v>
      </c>
      <c r="B17" s="14">
        <v>7452</v>
      </c>
      <c r="C17" s="14">
        <v>5745</v>
      </c>
      <c r="D17" s="14">
        <v>5011</v>
      </c>
      <c r="E17" s="14">
        <v>962</v>
      </c>
      <c r="F17" s="14">
        <v>4522</v>
      </c>
      <c r="G17" s="14">
        <v>8530</v>
      </c>
      <c r="H17" s="14">
        <v>7259</v>
      </c>
      <c r="I17" s="14">
        <v>6628</v>
      </c>
      <c r="J17" s="14">
        <v>4453</v>
      </c>
      <c r="K17" s="14">
        <v>5575</v>
      </c>
      <c r="L17" s="14">
        <v>2224</v>
      </c>
      <c r="M17" s="14">
        <v>1100</v>
      </c>
      <c r="N17" s="12">
        <f t="shared" si="2"/>
        <v>59461</v>
      </c>
      <c r="O17"/>
    </row>
    <row r="18" spans="1:15" ht="18.75" customHeight="1">
      <c r="A18" s="15" t="s">
        <v>24</v>
      </c>
      <c r="B18" s="14">
        <v>1981</v>
      </c>
      <c r="C18" s="14">
        <v>1056</v>
      </c>
      <c r="D18" s="14">
        <v>1693</v>
      </c>
      <c r="E18" s="14">
        <v>241</v>
      </c>
      <c r="F18" s="14">
        <v>1148</v>
      </c>
      <c r="G18" s="14">
        <v>1803</v>
      </c>
      <c r="H18" s="14">
        <v>1872</v>
      </c>
      <c r="I18" s="14">
        <v>1544</v>
      </c>
      <c r="J18" s="14">
        <v>1121</v>
      </c>
      <c r="K18" s="14">
        <v>1968</v>
      </c>
      <c r="L18" s="14">
        <v>477</v>
      </c>
      <c r="M18" s="14">
        <v>266</v>
      </c>
      <c r="N18" s="12">
        <f t="shared" si="2"/>
        <v>15170</v>
      </c>
      <c r="O18"/>
    </row>
    <row r="19" spans="1:15" ht="18.75" customHeight="1">
      <c r="A19" s="15" t="s">
        <v>25</v>
      </c>
      <c r="B19" s="14">
        <v>49109</v>
      </c>
      <c r="C19" s="14">
        <v>33634</v>
      </c>
      <c r="D19" s="14">
        <v>28202</v>
      </c>
      <c r="E19" s="14">
        <v>5692</v>
      </c>
      <c r="F19" s="14">
        <v>27375</v>
      </c>
      <c r="G19" s="14">
        <v>40432</v>
      </c>
      <c r="H19" s="14">
        <v>33266</v>
      </c>
      <c r="I19" s="14">
        <v>32480</v>
      </c>
      <c r="J19" s="14">
        <v>22891</v>
      </c>
      <c r="K19" s="14">
        <v>31112</v>
      </c>
      <c r="L19" s="14">
        <v>10058</v>
      </c>
      <c r="M19" s="14">
        <v>5964</v>
      </c>
      <c r="N19" s="12">
        <f t="shared" si="2"/>
        <v>320215</v>
      </c>
      <c r="O19"/>
    </row>
    <row r="20" spans="1:15" ht="18.75" customHeight="1">
      <c r="A20" s="17" t="s">
        <v>10</v>
      </c>
      <c r="B20" s="18">
        <f>B21+B22+B23</f>
        <v>141324</v>
      </c>
      <c r="C20" s="18">
        <f>C21+C22+C23</f>
        <v>88252</v>
      </c>
      <c r="D20" s="18">
        <f>D21+D22+D23</f>
        <v>80211</v>
      </c>
      <c r="E20" s="18">
        <f>E21+E22+E23</f>
        <v>14347</v>
      </c>
      <c r="F20" s="18">
        <f aca="true" t="shared" si="6" ref="F20:M20">F21+F22+F23</f>
        <v>64582</v>
      </c>
      <c r="G20" s="18">
        <f t="shared" si="6"/>
        <v>111647</v>
      </c>
      <c r="H20" s="18">
        <f t="shared" si="6"/>
        <v>117644</v>
      </c>
      <c r="I20" s="18">
        <f t="shared" si="6"/>
        <v>111239</v>
      </c>
      <c r="J20" s="18">
        <f t="shared" si="6"/>
        <v>72653</v>
      </c>
      <c r="K20" s="18">
        <f t="shared" si="6"/>
        <v>112786</v>
      </c>
      <c r="L20" s="18">
        <f t="shared" si="6"/>
        <v>44951</v>
      </c>
      <c r="M20" s="18">
        <f t="shared" si="6"/>
        <v>24679</v>
      </c>
      <c r="N20" s="12">
        <f aca="true" t="shared" si="7" ref="N20:N26">SUM(B20:M20)</f>
        <v>984315</v>
      </c>
      <c r="O20"/>
    </row>
    <row r="21" spans="1:15" ht="18.75" customHeight="1">
      <c r="A21" s="13" t="s">
        <v>11</v>
      </c>
      <c r="B21" s="14">
        <v>73088</v>
      </c>
      <c r="C21" s="14">
        <v>48710</v>
      </c>
      <c r="D21" s="14">
        <v>43382</v>
      </c>
      <c r="E21" s="14">
        <v>7768</v>
      </c>
      <c r="F21" s="14">
        <v>33909</v>
      </c>
      <c r="G21" s="14">
        <v>60613</v>
      </c>
      <c r="H21" s="14">
        <v>65928</v>
      </c>
      <c r="I21" s="14">
        <v>60807</v>
      </c>
      <c r="J21" s="14">
        <v>38856</v>
      </c>
      <c r="K21" s="14">
        <v>59423</v>
      </c>
      <c r="L21" s="14">
        <v>23771</v>
      </c>
      <c r="M21" s="14">
        <v>12955</v>
      </c>
      <c r="N21" s="12">
        <f t="shared" si="7"/>
        <v>529210</v>
      </c>
      <c r="O21"/>
    </row>
    <row r="22" spans="1:15" ht="18.75" customHeight="1">
      <c r="A22" s="13" t="s">
        <v>12</v>
      </c>
      <c r="B22" s="14">
        <v>63545</v>
      </c>
      <c r="C22" s="14">
        <v>35579</v>
      </c>
      <c r="D22" s="14">
        <v>33886</v>
      </c>
      <c r="E22" s="14">
        <v>5906</v>
      </c>
      <c r="F22" s="14">
        <v>27525</v>
      </c>
      <c r="G22" s="14">
        <v>45530</v>
      </c>
      <c r="H22" s="14">
        <v>47175</v>
      </c>
      <c r="I22" s="14">
        <v>46937</v>
      </c>
      <c r="J22" s="14">
        <v>31122</v>
      </c>
      <c r="K22" s="14">
        <v>49678</v>
      </c>
      <c r="L22" s="14">
        <v>19698</v>
      </c>
      <c r="M22" s="14">
        <v>11010</v>
      </c>
      <c r="N22" s="12">
        <f t="shared" si="7"/>
        <v>417591</v>
      </c>
      <c r="O22"/>
    </row>
    <row r="23" spans="1:15" ht="18.75" customHeight="1">
      <c r="A23" s="13" t="s">
        <v>13</v>
      </c>
      <c r="B23" s="14">
        <v>4691</v>
      </c>
      <c r="C23" s="14">
        <v>3963</v>
      </c>
      <c r="D23" s="14">
        <v>2943</v>
      </c>
      <c r="E23" s="14">
        <v>673</v>
      </c>
      <c r="F23" s="14">
        <v>3148</v>
      </c>
      <c r="G23" s="14">
        <v>5504</v>
      </c>
      <c r="H23" s="14">
        <v>4541</v>
      </c>
      <c r="I23" s="14">
        <v>3495</v>
      </c>
      <c r="J23" s="14">
        <v>2675</v>
      </c>
      <c r="K23" s="14">
        <v>3685</v>
      </c>
      <c r="L23" s="14">
        <v>1482</v>
      </c>
      <c r="M23" s="14">
        <v>714</v>
      </c>
      <c r="N23" s="12">
        <f t="shared" si="7"/>
        <v>37514</v>
      </c>
      <c r="O23"/>
    </row>
    <row r="24" spans="1:15" ht="18.75" customHeight="1">
      <c r="A24" s="17" t="s">
        <v>14</v>
      </c>
      <c r="B24" s="14">
        <f>B25+B26</f>
        <v>50803</v>
      </c>
      <c r="C24" s="14">
        <f>C25+C26</f>
        <v>44885</v>
      </c>
      <c r="D24" s="14">
        <f>D25+D26</f>
        <v>38885</v>
      </c>
      <c r="E24" s="14">
        <f>E25+E26</f>
        <v>9155</v>
      </c>
      <c r="F24" s="14">
        <f aca="true" t="shared" si="8" ref="F24:M24">F25+F26</f>
        <v>37942</v>
      </c>
      <c r="G24" s="14">
        <f t="shared" si="8"/>
        <v>62247</v>
      </c>
      <c r="H24" s="14">
        <f t="shared" si="8"/>
        <v>54469</v>
      </c>
      <c r="I24" s="14">
        <f t="shared" si="8"/>
        <v>37091</v>
      </c>
      <c r="J24" s="14">
        <f t="shared" si="8"/>
        <v>31255</v>
      </c>
      <c r="K24" s="14">
        <f t="shared" si="8"/>
        <v>30082</v>
      </c>
      <c r="L24" s="14">
        <f t="shared" si="8"/>
        <v>10428</v>
      </c>
      <c r="M24" s="14">
        <f t="shared" si="8"/>
        <v>4444</v>
      </c>
      <c r="N24" s="12">
        <f t="shared" si="7"/>
        <v>411686</v>
      </c>
      <c r="O24"/>
    </row>
    <row r="25" spans="1:15" ht="18.75" customHeight="1">
      <c r="A25" s="13" t="s">
        <v>15</v>
      </c>
      <c r="B25" s="14">
        <v>32514</v>
      </c>
      <c r="C25" s="14">
        <v>28726</v>
      </c>
      <c r="D25" s="14">
        <v>24886</v>
      </c>
      <c r="E25" s="14">
        <v>5859</v>
      </c>
      <c r="F25" s="14">
        <v>24283</v>
      </c>
      <c r="G25" s="14">
        <v>39838</v>
      </c>
      <c r="H25" s="14">
        <v>34860</v>
      </c>
      <c r="I25" s="14">
        <v>23738</v>
      </c>
      <c r="J25" s="14">
        <v>20003</v>
      </c>
      <c r="K25" s="14">
        <v>19252</v>
      </c>
      <c r="L25" s="14">
        <v>6674</v>
      </c>
      <c r="M25" s="14">
        <v>2844</v>
      </c>
      <c r="N25" s="12">
        <f t="shared" si="7"/>
        <v>263477</v>
      </c>
      <c r="O25"/>
    </row>
    <row r="26" spans="1:15" ht="18.75" customHeight="1">
      <c r="A26" s="13" t="s">
        <v>16</v>
      </c>
      <c r="B26" s="14">
        <v>18289</v>
      </c>
      <c r="C26" s="14">
        <v>16159</v>
      </c>
      <c r="D26" s="14">
        <v>13999</v>
      </c>
      <c r="E26" s="14">
        <v>3296</v>
      </c>
      <c r="F26" s="14">
        <v>13659</v>
      </c>
      <c r="G26" s="14">
        <v>22409</v>
      </c>
      <c r="H26" s="14">
        <v>19609</v>
      </c>
      <c r="I26" s="14">
        <v>13353</v>
      </c>
      <c r="J26" s="14">
        <v>11252</v>
      </c>
      <c r="K26" s="14">
        <v>10830</v>
      </c>
      <c r="L26" s="14">
        <v>3754</v>
      </c>
      <c r="M26" s="14">
        <v>1600</v>
      </c>
      <c r="N26" s="12">
        <f t="shared" si="7"/>
        <v>148209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0.9951807313627975</v>
      </c>
      <c r="C32" s="23">
        <f aca="true" t="shared" si="9" ref="C32:M32">(((+C$8+C$20)*C$29)+(C$24*C$30))/C$7</f>
        <v>0.9928142895192436</v>
      </c>
      <c r="D32" s="23">
        <f t="shared" si="9"/>
        <v>1</v>
      </c>
      <c r="E32" s="23">
        <f t="shared" si="9"/>
        <v>0.991089388751506</v>
      </c>
      <c r="F32" s="23">
        <f t="shared" si="9"/>
        <v>1</v>
      </c>
      <c r="G32" s="23">
        <f t="shared" si="9"/>
        <v>1</v>
      </c>
      <c r="H32" s="23">
        <f t="shared" si="9"/>
        <v>0.9962585347089613</v>
      </c>
      <c r="I32" s="23">
        <f t="shared" si="9"/>
        <v>0.9962068795222825</v>
      </c>
      <c r="J32" s="23">
        <f t="shared" si="9"/>
        <v>0.9977881514431582</v>
      </c>
      <c r="K32" s="23">
        <f t="shared" si="9"/>
        <v>0.9982966124352755</v>
      </c>
      <c r="L32" s="23">
        <f t="shared" si="9"/>
        <v>0.9980184389803441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1.7553992920508386</v>
      </c>
      <c r="C35" s="26">
        <f>C32*C34</f>
        <v>1.6920533936276467</v>
      </c>
      <c r="D35" s="26">
        <f>D32*D34</f>
        <v>1.5792</v>
      </c>
      <c r="E35" s="26">
        <f>E32*E34</f>
        <v>2.0021987831557926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1.6979234207044827</v>
      </c>
      <c r="I35" s="26">
        <f t="shared" si="10"/>
        <v>1.6573893854612214</v>
      </c>
      <c r="J35" s="26">
        <f t="shared" si="10"/>
        <v>1.8695556593590454</v>
      </c>
      <c r="K35" s="26">
        <f t="shared" si="10"/>
        <v>1.788448381177796</v>
      </c>
      <c r="L35" s="26">
        <f t="shared" si="10"/>
        <v>2.1235836344623764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-0.0043983083</v>
      </c>
      <c r="C36" s="26">
        <v>-0.005559768</v>
      </c>
      <c r="D36" s="26">
        <v>-0.00518616</v>
      </c>
      <c r="E36" s="26">
        <v>-0.000733308</v>
      </c>
      <c r="F36" s="26">
        <v>-0.003537</v>
      </c>
      <c r="G36" s="26">
        <v>-0.00328872</v>
      </c>
      <c r="H36" s="26">
        <v>-0.0037727192</v>
      </c>
      <c r="I36" s="26">
        <v>-0.0017475539</v>
      </c>
      <c r="J36" s="26">
        <v>-0.0004204548</v>
      </c>
      <c r="K36" s="26">
        <v>-0.0015173698</v>
      </c>
      <c r="L36" s="26">
        <v>0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1284</v>
      </c>
      <c r="G38" s="65">
        <f t="shared" si="11"/>
        <v>1823.2800000000002</v>
      </c>
      <c r="H38" s="65">
        <f t="shared" si="11"/>
        <v>2088.6400000000003</v>
      </c>
      <c r="I38" s="65">
        <f t="shared" si="11"/>
        <v>838.88</v>
      </c>
      <c r="J38" s="65">
        <f t="shared" si="11"/>
        <v>149.8</v>
      </c>
      <c r="K38" s="65">
        <f t="shared" si="11"/>
        <v>676.24</v>
      </c>
      <c r="L38" s="65">
        <f t="shared" si="11"/>
        <v>0</v>
      </c>
      <c r="M38" s="65">
        <f t="shared" si="11"/>
        <v>710.48</v>
      </c>
      <c r="N38" s="28">
        <f>SUM(B38:M38)</f>
        <v>14787.399999999998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19</v>
      </c>
      <c r="F39" s="67">
        <v>300</v>
      </c>
      <c r="G39" s="67">
        <v>426</v>
      </c>
      <c r="H39" s="67">
        <v>488</v>
      </c>
      <c r="I39" s="67">
        <v>196</v>
      </c>
      <c r="J39" s="67">
        <v>35</v>
      </c>
      <c r="K39" s="67">
        <v>158</v>
      </c>
      <c r="L39" s="67">
        <v>0</v>
      </c>
      <c r="M39" s="67">
        <v>166</v>
      </c>
      <c r="N39" s="12">
        <f>SUM(B39:M39)</f>
        <v>3455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835507.1100115915</v>
      </c>
      <c r="C42" s="69">
        <f aca="true" t="shared" si="12" ref="C42:M42">C43+C44+C45+C46</f>
        <v>597697.629837386</v>
      </c>
      <c r="D42" s="69">
        <f t="shared" si="12"/>
        <v>563516.24967416</v>
      </c>
      <c r="E42" s="69">
        <f t="shared" si="12"/>
        <v>126341.76803472803</v>
      </c>
      <c r="F42" s="69">
        <f t="shared" si="12"/>
        <v>513433.54817</v>
      </c>
      <c r="G42" s="69">
        <f t="shared" si="12"/>
        <v>688897.45724776</v>
      </c>
      <c r="H42" s="69">
        <f t="shared" si="12"/>
        <v>742002.1822792768</v>
      </c>
      <c r="I42" s="69">
        <f t="shared" si="12"/>
        <v>645188.1905743224</v>
      </c>
      <c r="J42" s="69">
        <f t="shared" si="12"/>
        <v>517829.22452508233</v>
      </c>
      <c r="K42" s="69">
        <f t="shared" si="12"/>
        <v>612889.5260841012</v>
      </c>
      <c r="L42" s="69">
        <f t="shared" si="12"/>
        <v>315146.18210512004</v>
      </c>
      <c r="M42" s="69">
        <f t="shared" si="12"/>
        <v>176329.6865024</v>
      </c>
      <c r="N42" s="69">
        <f>N43+N44+N45+N46</f>
        <v>6334778.755045929</v>
      </c>
    </row>
    <row r="43" spans="1:14" ht="18.75" customHeight="1">
      <c r="A43" s="66" t="s">
        <v>94</v>
      </c>
      <c r="B43" s="63">
        <f aca="true" t="shared" si="13" ref="B43:H43">B35*B7</f>
        <v>835117.1699988501</v>
      </c>
      <c r="C43" s="63">
        <f t="shared" si="13"/>
        <v>597164.5598392499</v>
      </c>
      <c r="D43" s="63">
        <f t="shared" si="13"/>
        <v>553823.8608</v>
      </c>
      <c r="E43" s="63">
        <f t="shared" si="13"/>
        <v>126306.70803660002</v>
      </c>
      <c r="F43" s="63">
        <f t="shared" si="13"/>
        <v>513134.92100000003</v>
      </c>
      <c r="G43" s="63">
        <f t="shared" si="13"/>
        <v>688624.7002</v>
      </c>
      <c r="H43" s="63">
        <f t="shared" si="13"/>
        <v>741561.2622989999</v>
      </c>
      <c r="I43" s="63">
        <f>I35*I7</f>
        <v>645029.43059134</v>
      </c>
      <c r="J43" s="63">
        <f>J35*J7</f>
        <v>517795.87452739995</v>
      </c>
      <c r="K43" s="63">
        <f>K35*K7</f>
        <v>612733.1460818</v>
      </c>
      <c r="L43" s="63">
        <f>L35*L7</f>
        <v>315146.18210512004</v>
      </c>
      <c r="M43" s="63">
        <f>M35*M7</f>
        <v>176190.438</v>
      </c>
      <c r="N43" s="65">
        <f>SUM(B43:M43)</f>
        <v>6322628.253479361</v>
      </c>
    </row>
    <row r="44" spans="1:14" ht="18.75" customHeight="1">
      <c r="A44" s="66" t="s">
        <v>95</v>
      </c>
      <c r="B44" s="63">
        <f aca="true" t="shared" si="14" ref="B44:M44">B36*B7</f>
        <v>-2092.4599872586</v>
      </c>
      <c r="C44" s="63">
        <f t="shared" si="14"/>
        <v>-1962.170001864</v>
      </c>
      <c r="D44" s="63">
        <f t="shared" si="14"/>
        <v>-1818.7811258400002</v>
      </c>
      <c r="E44" s="63">
        <f t="shared" si="14"/>
        <v>-46.260001872000004</v>
      </c>
      <c r="F44" s="63">
        <f t="shared" si="14"/>
        <v>-985.37283</v>
      </c>
      <c r="G44" s="63">
        <f t="shared" si="14"/>
        <v>-1550.52295224</v>
      </c>
      <c r="H44" s="63">
        <f t="shared" si="14"/>
        <v>-1647.7200197232</v>
      </c>
      <c r="I44" s="63">
        <f t="shared" si="14"/>
        <v>-680.1200170176</v>
      </c>
      <c r="J44" s="63">
        <f t="shared" si="14"/>
        <v>-116.45000231760001</v>
      </c>
      <c r="K44" s="63">
        <f t="shared" si="14"/>
        <v>-519.8599976988</v>
      </c>
      <c r="L44" s="63">
        <f t="shared" si="14"/>
        <v>0</v>
      </c>
      <c r="M44" s="63">
        <f t="shared" si="14"/>
        <v>-571.2314976</v>
      </c>
      <c r="N44" s="28">
        <f>SUM(B44:M44)</f>
        <v>-11990.948433431802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1284</v>
      </c>
      <c r="G45" s="63">
        <f t="shared" si="15"/>
        <v>1823.2800000000002</v>
      </c>
      <c r="H45" s="63">
        <f t="shared" si="15"/>
        <v>2088.6400000000003</v>
      </c>
      <c r="I45" s="63">
        <f t="shared" si="15"/>
        <v>838.88</v>
      </c>
      <c r="J45" s="63">
        <f t="shared" si="15"/>
        <v>149.8</v>
      </c>
      <c r="K45" s="63">
        <f t="shared" si="15"/>
        <v>676.24</v>
      </c>
      <c r="L45" s="63">
        <f t="shared" si="15"/>
        <v>0</v>
      </c>
      <c r="M45" s="63">
        <f t="shared" si="15"/>
        <v>710.48</v>
      </c>
      <c r="N45" s="65">
        <f>SUM(B45:M45)</f>
        <v>14787.399999999998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  <c r="N47" s="60"/>
    </row>
    <row r="48" spans="1:16" ht="18.75" customHeight="1">
      <c r="A48" s="2" t="s">
        <v>105</v>
      </c>
      <c r="B48" s="28">
        <f>+B49+B52+B60+B61</f>
        <v>-88064.4</v>
      </c>
      <c r="C48" s="28">
        <f aca="true" t="shared" si="16" ref="C48:M48">+C49+C52+C60+C61</f>
        <v>-90353.34</v>
      </c>
      <c r="D48" s="28">
        <f t="shared" si="16"/>
        <v>-58381.22</v>
      </c>
      <c r="E48" s="28">
        <f t="shared" si="16"/>
        <v>-12458.78</v>
      </c>
      <c r="F48" s="28">
        <f t="shared" si="16"/>
        <v>-47284.3</v>
      </c>
      <c r="G48" s="28">
        <f t="shared" si="16"/>
        <v>-88167.02</v>
      </c>
      <c r="H48" s="28">
        <f t="shared" si="16"/>
        <v>-110368.7</v>
      </c>
      <c r="I48" s="28">
        <f t="shared" si="16"/>
        <v>-56826.44</v>
      </c>
      <c r="J48" s="28">
        <f t="shared" si="16"/>
        <v>-80598.24</v>
      </c>
      <c r="K48" s="28">
        <f t="shared" si="16"/>
        <v>-60688.94</v>
      </c>
      <c r="L48" s="28">
        <f t="shared" si="16"/>
        <v>-42086.26</v>
      </c>
      <c r="M48" s="28">
        <f t="shared" si="16"/>
        <v>-23305.36</v>
      </c>
      <c r="N48" s="28">
        <f>+N49+N52+N60+N61</f>
        <v>-758583</v>
      </c>
      <c r="P48" s="40"/>
    </row>
    <row r="49" spans="1:16" ht="18.75" customHeight="1">
      <c r="A49" s="17" t="s">
        <v>49</v>
      </c>
      <c r="B49" s="29">
        <f>B50+B51</f>
        <v>-87080</v>
      </c>
      <c r="C49" s="29">
        <f>C50+C51</f>
        <v>-90233.5</v>
      </c>
      <c r="D49" s="29">
        <f>D50+D51</f>
        <v>-58278.5</v>
      </c>
      <c r="E49" s="29">
        <f>E50+E51</f>
        <v>-11812.5</v>
      </c>
      <c r="F49" s="29">
        <f aca="true" t="shared" si="17" ref="F49:M49">F50+F51</f>
        <v>-46385.5</v>
      </c>
      <c r="G49" s="29">
        <f t="shared" si="17"/>
        <v>-87272.5</v>
      </c>
      <c r="H49" s="29">
        <f t="shared" si="17"/>
        <v>-109448.5</v>
      </c>
      <c r="I49" s="29">
        <f t="shared" si="17"/>
        <v>-54516</v>
      </c>
      <c r="J49" s="29">
        <f t="shared" si="17"/>
        <v>-67424</v>
      </c>
      <c r="K49" s="29">
        <f t="shared" si="17"/>
        <v>-56164.5</v>
      </c>
      <c r="L49" s="29">
        <f t="shared" si="17"/>
        <v>-40729.5</v>
      </c>
      <c r="M49" s="29">
        <f t="shared" si="17"/>
        <v>-23254</v>
      </c>
      <c r="N49" s="28">
        <f aca="true" t="shared" si="18" ref="N49:N61">SUM(B49:M49)</f>
        <v>-732599</v>
      </c>
      <c r="P49" s="40"/>
    </row>
    <row r="50" spans="1:16" ht="18.75" customHeight="1">
      <c r="A50" s="13" t="s">
        <v>50</v>
      </c>
      <c r="B50" s="20">
        <f>ROUND(-B9*$D$3,2)</f>
        <v>-87080</v>
      </c>
      <c r="C50" s="20">
        <f>ROUND(-C9*$D$3,2)</f>
        <v>-90233.5</v>
      </c>
      <c r="D50" s="20">
        <f>ROUND(-D9*$D$3,2)</f>
        <v>-58278.5</v>
      </c>
      <c r="E50" s="20">
        <f>ROUND(-E9*$D$3,2)</f>
        <v>-11812.5</v>
      </c>
      <c r="F50" s="20">
        <f aca="true" t="shared" si="19" ref="F50:M50">ROUND(-F9*$D$3,2)</f>
        <v>-46385.5</v>
      </c>
      <c r="G50" s="20">
        <f t="shared" si="19"/>
        <v>-87272.5</v>
      </c>
      <c r="H50" s="20">
        <f t="shared" si="19"/>
        <v>-109448.5</v>
      </c>
      <c r="I50" s="20">
        <f t="shared" si="19"/>
        <v>-54516</v>
      </c>
      <c r="J50" s="20">
        <f t="shared" si="19"/>
        <v>-67424</v>
      </c>
      <c r="K50" s="20">
        <f t="shared" si="19"/>
        <v>-56164.5</v>
      </c>
      <c r="L50" s="20">
        <f t="shared" si="19"/>
        <v>-40729.5</v>
      </c>
      <c r="M50" s="20">
        <f t="shared" si="19"/>
        <v>-23254</v>
      </c>
      <c r="N50" s="54">
        <f t="shared" si="18"/>
        <v>-732599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-984.4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-646.28</v>
      </c>
      <c r="F52" s="29">
        <f t="shared" si="21"/>
        <v>-898.8</v>
      </c>
      <c r="G52" s="29">
        <f t="shared" si="21"/>
        <v>-894.52</v>
      </c>
      <c r="H52" s="29">
        <f t="shared" si="21"/>
        <v>-920.2</v>
      </c>
      <c r="I52" s="29">
        <f t="shared" si="21"/>
        <v>-2310.44</v>
      </c>
      <c r="J52" s="29">
        <f t="shared" si="21"/>
        <v>-13174.24</v>
      </c>
      <c r="K52" s="29">
        <f t="shared" si="21"/>
        <v>-4524.4400000000005</v>
      </c>
      <c r="L52" s="29">
        <f t="shared" si="21"/>
        <v>-1356.76</v>
      </c>
      <c r="M52" s="29">
        <f t="shared" si="21"/>
        <v>-51.36</v>
      </c>
      <c r="N52" s="29">
        <f>SUM(N53:N59)</f>
        <v>-25984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-984.4</v>
      </c>
      <c r="C59" s="27">
        <v>-119.84</v>
      </c>
      <c r="D59" s="27">
        <v>-102.72</v>
      </c>
      <c r="E59" s="27">
        <v>-646.28</v>
      </c>
      <c r="F59" s="27">
        <v>-898.8</v>
      </c>
      <c r="G59" s="27">
        <v>-894.52</v>
      </c>
      <c r="H59" s="27">
        <v>-920.2</v>
      </c>
      <c r="I59" s="27">
        <v>-1810.44</v>
      </c>
      <c r="J59" s="27">
        <v>-2174.24</v>
      </c>
      <c r="K59" s="27">
        <v>-2024.44</v>
      </c>
      <c r="L59" s="27">
        <v>-1356.76</v>
      </c>
      <c r="M59" s="27">
        <v>-51.36</v>
      </c>
      <c r="N59" s="27">
        <f t="shared" si="18"/>
        <v>-11984.000000000002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747442.7100115914</v>
      </c>
      <c r="C63" s="32">
        <f t="shared" si="22"/>
        <v>507344.289837386</v>
      </c>
      <c r="D63" s="32">
        <f t="shared" si="22"/>
        <v>505135.02967416006</v>
      </c>
      <c r="E63" s="32">
        <f t="shared" si="22"/>
        <v>113882.98803472803</v>
      </c>
      <c r="F63" s="32">
        <f t="shared" si="22"/>
        <v>466149.24817000004</v>
      </c>
      <c r="G63" s="32">
        <f t="shared" si="22"/>
        <v>600730.43724776</v>
      </c>
      <c r="H63" s="32">
        <f t="shared" si="22"/>
        <v>631633.4822792768</v>
      </c>
      <c r="I63" s="32">
        <f t="shared" si="22"/>
        <v>588361.7505743224</v>
      </c>
      <c r="J63" s="32">
        <f t="shared" si="22"/>
        <v>437230.98452508234</v>
      </c>
      <c r="K63" s="32">
        <f t="shared" si="22"/>
        <v>552200.5860841011</v>
      </c>
      <c r="L63" s="32">
        <f t="shared" si="22"/>
        <v>273059.92210512003</v>
      </c>
      <c r="M63" s="32">
        <f t="shared" si="22"/>
        <v>153024.32650239998</v>
      </c>
      <c r="N63" s="32">
        <f>SUM(B63:M63)</f>
        <v>5576195.755045928</v>
      </c>
      <c r="O63"/>
      <c r="P63" s="40"/>
    </row>
    <row r="64" spans="1:16" ht="15" customHeight="1">
      <c r="A64" s="38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/>
      <c r="N64" s="56"/>
      <c r="P64" s="37"/>
    </row>
    <row r="65" spans="1:14" ht="15" customHeight="1">
      <c r="A65" s="31"/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/>
      <c r="N65" s="34"/>
    </row>
    <row r="66" spans="1:16" ht="18.75" customHeight="1">
      <c r="A66" s="2" t="s">
        <v>61</v>
      </c>
      <c r="B66" s="42">
        <f>SUM(B67:B80)</f>
        <v>747442.7100000001</v>
      </c>
      <c r="C66" s="42">
        <f aca="true" t="shared" si="23" ref="C66:M66">SUM(C67:C80)</f>
        <v>507344.27999999997</v>
      </c>
      <c r="D66" s="42">
        <f t="shared" si="23"/>
        <v>505135.03</v>
      </c>
      <c r="E66" s="42">
        <f t="shared" si="23"/>
        <v>113882.99</v>
      </c>
      <c r="F66" s="42">
        <f t="shared" si="23"/>
        <v>466149.25</v>
      </c>
      <c r="G66" s="42">
        <f t="shared" si="23"/>
        <v>600730.44</v>
      </c>
      <c r="H66" s="42">
        <f t="shared" si="23"/>
        <v>631633.48</v>
      </c>
      <c r="I66" s="42">
        <f t="shared" si="23"/>
        <v>588361.75</v>
      </c>
      <c r="J66" s="42">
        <f t="shared" si="23"/>
        <v>437230.98</v>
      </c>
      <c r="K66" s="42">
        <f t="shared" si="23"/>
        <v>552200.59</v>
      </c>
      <c r="L66" s="42">
        <f t="shared" si="23"/>
        <v>273059.92</v>
      </c>
      <c r="M66" s="42">
        <f t="shared" si="23"/>
        <v>153024.33</v>
      </c>
      <c r="N66" s="32">
        <f>SUM(N67:N80)</f>
        <v>5576195.75</v>
      </c>
      <c r="P66" s="40"/>
    </row>
    <row r="67" spans="1:14" ht="18.75" customHeight="1">
      <c r="A67" s="17" t="s">
        <v>100</v>
      </c>
      <c r="B67" s="42">
        <v>157141.78</v>
      </c>
      <c r="C67" s="42">
        <v>142784.68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299926.45999999996</v>
      </c>
    </row>
    <row r="68" spans="1:14" ht="18.75" customHeight="1">
      <c r="A68" s="17" t="s">
        <v>101</v>
      </c>
      <c r="B68" s="42">
        <v>590300.93</v>
      </c>
      <c r="C68" s="42">
        <v>364559.6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954860.53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505135.03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505135.03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113882.99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113882.99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466149.25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466149.25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600730.44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600730.44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487427.79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487427.79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144205.69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144205.69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588361.75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588361.75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437230.98</v>
      </c>
      <c r="K76" s="41">
        <v>0</v>
      </c>
      <c r="L76" s="41">
        <v>0</v>
      </c>
      <c r="M76" s="41">
        <v>0</v>
      </c>
      <c r="N76" s="32">
        <f t="shared" si="24"/>
        <v>437230.98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552200.59</v>
      </c>
      <c r="L77" s="41">
        <v>0</v>
      </c>
      <c r="M77" s="70"/>
      <c r="N77" s="29">
        <f t="shared" si="24"/>
        <v>552200.59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273059.92</v>
      </c>
      <c r="M78" s="41">
        <v>0</v>
      </c>
      <c r="N78" s="32">
        <f t="shared" si="24"/>
        <v>273059.92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153024.33</v>
      </c>
      <c r="N79" s="29">
        <f t="shared" si="24"/>
        <v>153024.33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1.9576002065883729</v>
      </c>
      <c r="C84" s="52">
        <v>1.9599330623400386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1.7088248300903082</v>
      </c>
      <c r="C85" s="52">
        <v>1.6052814227944212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1.5791999977188416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2.0021988142793736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1.8418999964104958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1.4605999995757921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1.7180620343031752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1.6357568498278185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1.657389383941786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1.869555643012399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1.7884483926142567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2.123583620277218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2.089000023712978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2015-01-22T10:55:12Z</cp:lastPrinted>
  <dcterms:created xsi:type="dcterms:W3CDTF">2012-11-28T17:54:39Z</dcterms:created>
  <dcterms:modified xsi:type="dcterms:W3CDTF">2015-06-22T13:25:14Z</dcterms:modified>
  <cp:category/>
  <cp:version/>
  <cp:contentType/>
  <cp:contentStatus/>
</cp:coreProperties>
</file>