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<sst xmlns="http://schemas.openxmlformats.org/spreadsheetml/2006/main" count="110" uniqueCount="108">
  <si>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</si>
  <si>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</si>
  <si>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</si>
  <si>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</si>
  <si>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</si>
  <si>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</si>
  <si>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</si>
  <si>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</si>
  <si>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</si>
  <si>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</si>
  <si>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</si>
  <si>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</si>
  <si>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</si>
  <si>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</si>
  <si>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</si>
  <si>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</si>
  <si>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</si>
  <si>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</si>
  <si>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</si>
  <si>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</si>
  <si>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</si>
  <si>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</si>
  <si>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</si>
  <si>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</si>
  <si>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</si>
  <si>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</si>
  <si>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</si>
  <si>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</si>
  <si>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</si>
  <si>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</si>
  <si>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</si>
  <si>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</si>
  <si>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</si>
  <si>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</si>
  <si>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</si>
  <si>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</si>
  <si>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</si>
  <si>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</si>
  <si>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</si>
  <si>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</si>
  <si>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</si>
  <si>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</si>
  <si>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</si>
  <si>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</si>
  <si>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</si>
  <si>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</si>
  <si>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</si>
  <si>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</si>
  <si>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</si>
  <si>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</si>
  <si>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</si>
  <si>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</si>
  <si>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</si>
  <si>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</si>
  <si>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</si>
  <si>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</si>
  <si>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</si>
  <si>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</si>
  <si>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</si>
  <si>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</si>
  <si>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</si>
  <si>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</si>
  <si>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</si>
  <si>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</si>
  <si>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</si>
  <si>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</si>
  <si>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</si>
  <si>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</si>
  <si>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</si>
  <si>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</si>
  <si>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</si>
  <si>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</si>
  <si>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</si>
  <si>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</si>
  <si>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</si>
  <si>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</si>
  <si>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</si>
  <si>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</si>
  <si>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</si>
  <si>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</si>
  <si>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</si>
  <si>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</si>
  <si>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</si>
  <si>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</si>
  <si>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</si>
  <si>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</si>
  <si>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</si>
  <si>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</si>
  <si>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</si>
  <si>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</si>
  <si>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</si>
  <si>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</si>
  <si>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</si>
  <si>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</si>
  <si>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</si>
  <si>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</si>
  <si>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</si>
  <si>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</si>
  <si>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</si>
  <si>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</si>
  <si>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</si>
  <si>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</si>
  <si>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</si>
  <si>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</si>
  <si>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</si>
  <si>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</si>
  <si>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</si>
  <si>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14/06/15 - VENCIMENTO 19/06/15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</si>
</sst>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230718</v>
      </c>
      <c r="C7" s="10">
        <f>C8+C20+C24</f>
        <v>156840</v>
      </c>
      <c r="D7" s="10">
        <f>D8+D20+D24</f>
        <v>178831</v>
      </c>
      <c r="E7" s="10">
        <f>E8+E20+E24</f>
        <v>27765</v>
      </c>
      <c r="F7" s="10">
        <f aca="true" t="shared" si="0" ref="F7:M7">F8+F20+F24</f>
        <v>133236</v>
      </c>
      <c r="G7" s="10">
        <f t="shared" si="0"/>
        <v>210010</v>
      </c>
      <c r="H7" s="10">
        <f t="shared" si="0"/>
        <v>193874</v>
      </c>
      <c r="I7" s="10">
        <f t="shared" si="0"/>
        <v>206445</v>
      </c>
      <c r="J7" s="10">
        <f t="shared" si="0"/>
        <v>145879</v>
      </c>
      <c r="K7" s="10">
        <f t="shared" si="0"/>
        <v>205074</v>
      </c>
      <c r="L7" s="10">
        <f t="shared" si="0"/>
        <v>67218</v>
      </c>
      <c r="M7" s="10">
        <f t="shared" si="0"/>
        <v>29797</v>
      </c>
      <c r="N7" s="10">
        <f>+N8+N20+N24</f>
        <v>1785687</v>
      </c>
      <c r="O7"/>
      <c r="P7" s="39"/>
    </row>
    <row r="8" spans="1:15" ht="18.75" customHeight="1">
      <c r="A8" s="11" t="s">
        <v>27</v>
      </c>
      <c r="B8" s="12">
        <f>+B9+B12+B16</f>
        <v>133435</v>
      </c>
      <c r="C8" s="12">
        <f>+C9+C12+C16</f>
        <v>95142</v>
      </c>
      <c r="D8" s="12">
        <f>+D9+D12+D16</f>
        <v>108391</v>
      </c>
      <c r="E8" s="12">
        <f>+E9+E12+E16</f>
        <v>16327</v>
      </c>
      <c r="F8" s="12">
        <f aca="true" t="shared" si="1" ref="F8:M8">+F9+F12+F16</f>
        <v>79634</v>
      </c>
      <c r="G8" s="12">
        <f t="shared" si="1"/>
        <v>129229</v>
      </c>
      <c r="H8" s="12">
        <f t="shared" si="1"/>
        <v>116948</v>
      </c>
      <c r="I8" s="12">
        <f t="shared" si="1"/>
        <v>119942</v>
      </c>
      <c r="J8" s="12">
        <f t="shared" si="1"/>
        <v>87057</v>
      </c>
      <c r="K8" s="12">
        <f t="shared" si="1"/>
        <v>116924</v>
      </c>
      <c r="L8" s="12">
        <f t="shared" si="1"/>
        <v>41034</v>
      </c>
      <c r="M8" s="12">
        <f t="shared" si="1"/>
        <v>19141</v>
      </c>
      <c r="N8" s="12">
        <f>SUM(B8:M8)</f>
        <v>1063204</v>
      </c>
      <c r="O8"/>
    </row>
    <row r="9" spans="1:15" ht="18.75" customHeight="1">
      <c r="A9" s="13" t="s">
        <v>4</v>
      </c>
      <c r="B9" s="14">
        <v>19028</v>
      </c>
      <c r="C9" s="14">
        <v>17422</v>
      </c>
      <c r="D9" s="14">
        <v>13774</v>
      </c>
      <c r="E9" s="14">
        <v>2088</v>
      </c>
      <c r="F9" s="14">
        <v>9964</v>
      </c>
      <c r="G9" s="14">
        <v>18364</v>
      </c>
      <c r="H9" s="14">
        <v>22094</v>
      </c>
      <c r="I9" s="14">
        <v>12681</v>
      </c>
      <c r="J9" s="14">
        <v>14357</v>
      </c>
      <c r="K9" s="14">
        <v>13860</v>
      </c>
      <c r="L9" s="14">
        <v>7097</v>
      </c>
      <c r="M9" s="14">
        <v>3082</v>
      </c>
      <c r="N9" s="12">
        <f aca="true" t="shared" si="2" ref="N9:N19">SUM(B9:M9)</f>
        <v>153811</v>
      </c>
      <c r="O9"/>
    </row>
    <row r="10" spans="1:15" ht="18.75" customHeight="1">
      <c r="A10" s="15" t="s">
        <v>5</v>
      </c>
      <c r="B10" s="14">
        <f>+B9-B11</f>
        <v>19028</v>
      </c>
      <c r="C10" s="14">
        <f>+C9-C11</f>
        <v>17422</v>
      </c>
      <c r="D10" s="14">
        <f>+D9-D11</f>
        <v>13774</v>
      </c>
      <c r="E10" s="14">
        <f>+E9-E11</f>
        <v>2088</v>
      </c>
      <c r="F10" s="14">
        <f aca="true" t="shared" si="3" ref="F10:M10">+F9-F11</f>
        <v>9964</v>
      </c>
      <c r="G10" s="14">
        <f t="shared" si="3"/>
        <v>18364</v>
      </c>
      <c r="H10" s="14">
        <f t="shared" si="3"/>
        <v>22094</v>
      </c>
      <c r="I10" s="14">
        <f t="shared" si="3"/>
        <v>12681</v>
      </c>
      <c r="J10" s="14">
        <f t="shared" si="3"/>
        <v>14357</v>
      </c>
      <c r="K10" s="14">
        <f t="shared" si="3"/>
        <v>13860</v>
      </c>
      <c r="L10" s="14">
        <f t="shared" si="3"/>
        <v>7097</v>
      </c>
      <c r="M10" s="14">
        <f t="shared" si="3"/>
        <v>3082</v>
      </c>
      <c r="N10" s="12">
        <f t="shared" si="2"/>
        <v>153811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90523</v>
      </c>
      <c r="C12" s="14">
        <f>C13+C14+C15</f>
        <v>62424</v>
      </c>
      <c r="D12" s="14">
        <f>D13+D14+D15</f>
        <v>79771</v>
      </c>
      <c r="E12" s="14">
        <f>E13+E14+E15</f>
        <v>11747</v>
      </c>
      <c r="F12" s="14">
        <f aca="true" t="shared" si="4" ref="F12:M12">F13+F14+F15</f>
        <v>57292</v>
      </c>
      <c r="G12" s="14">
        <f t="shared" si="4"/>
        <v>91679</v>
      </c>
      <c r="H12" s="14">
        <f t="shared" si="4"/>
        <v>79214</v>
      </c>
      <c r="I12" s="14">
        <f t="shared" si="4"/>
        <v>88541</v>
      </c>
      <c r="J12" s="14">
        <f t="shared" si="4"/>
        <v>60334</v>
      </c>
      <c r="K12" s="14">
        <f t="shared" si="4"/>
        <v>84967</v>
      </c>
      <c r="L12" s="14">
        <f t="shared" si="4"/>
        <v>29037</v>
      </c>
      <c r="M12" s="14">
        <f t="shared" si="4"/>
        <v>14071</v>
      </c>
      <c r="N12" s="12">
        <f t="shared" si="2"/>
        <v>749600</v>
      </c>
      <c r="O12"/>
    </row>
    <row r="13" spans="1:15" ht="18.75" customHeight="1">
      <c r="A13" s="15" t="s">
        <v>7</v>
      </c>
      <c r="B13" s="14">
        <v>43632</v>
      </c>
      <c r="C13" s="14">
        <v>31737</v>
      </c>
      <c r="D13" s="14">
        <v>38259</v>
      </c>
      <c r="E13" s="14">
        <v>5586</v>
      </c>
      <c r="F13" s="14">
        <v>28714</v>
      </c>
      <c r="G13" s="14">
        <v>46352</v>
      </c>
      <c r="H13" s="14">
        <v>40534</v>
      </c>
      <c r="I13" s="14">
        <v>43692</v>
      </c>
      <c r="J13" s="14">
        <v>28009</v>
      </c>
      <c r="K13" s="14">
        <v>39452</v>
      </c>
      <c r="L13" s="14">
        <v>13118</v>
      </c>
      <c r="M13" s="14">
        <v>6205</v>
      </c>
      <c r="N13" s="12">
        <f t="shared" si="2"/>
        <v>365290</v>
      </c>
      <c r="O13"/>
    </row>
    <row r="14" spans="1:15" ht="18.75" customHeight="1">
      <c r="A14" s="15" t="s">
        <v>8</v>
      </c>
      <c r="B14" s="14">
        <v>43839</v>
      </c>
      <c r="C14" s="14">
        <v>27879</v>
      </c>
      <c r="D14" s="14">
        <v>38868</v>
      </c>
      <c r="E14" s="14">
        <v>5613</v>
      </c>
      <c r="F14" s="14">
        <v>26095</v>
      </c>
      <c r="G14" s="14">
        <v>40828</v>
      </c>
      <c r="H14" s="14">
        <v>35564</v>
      </c>
      <c r="I14" s="14">
        <v>42327</v>
      </c>
      <c r="J14" s="14">
        <v>30159</v>
      </c>
      <c r="K14" s="14">
        <v>42979</v>
      </c>
      <c r="L14" s="14">
        <v>14949</v>
      </c>
      <c r="M14" s="14">
        <v>7481</v>
      </c>
      <c r="N14" s="12">
        <f t="shared" si="2"/>
        <v>356581</v>
      </c>
      <c r="O14"/>
    </row>
    <row r="15" spans="1:15" ht="18.75" customHeight="1">
      <c r="A15" s="15" t="s">
        <v>9</v>
      </c>
      <c r="B15" s="14">
        <v>3052</v>
      </c>
      <c r="C15" s="14">
        <v>2808</v>
      </c>
      <c r="D15" s="14">
        <v>2644</v>
      </c>
      <c r="E15" s="14">
        <v>548</v>
      </c>
      <c r="F15" s="14">
        <v>2483</v>
      </c>
      <c r="G15" s="14">
        <v>4499</v>
      </c>
      <c r="H15" s="14">
        <v>3116</v>
      </c>
      <c r="I15" s="14">
        <v>2522</v>
      </c>
      <c r="J15" s="14">
        <v>2166</v>
      </c>
      <c r="K15" s="14">
        <v>2536</v>
      </c>
      <c r="L15" s="14">
        <v>970</v>
      </c>
      <c r="M15" s="14">
        <v>385</v>
      </c>
      <c r="N15" s="12">
        <f t="shared" si="2"/>
        <v>27729</v>
      </c>
      <c r="O15"/>
    </row>
    <row r="16" spans="1:14" ht="18.75" customHeight="1">
      <c r="A16" s="16" t="s">
        <v>26</v>
      </c>
      <c r="B16" s="14">
        <f>B17+B18+B19</f>
        <v>23884</v>
      </c>
      <c r="C16" s="14">
        <f>C17+C18+C19</f>
        <v>15296</v>
      </c>
      <c r="D16" s="14">
        <f>D17+D18+D19</f>
        <v>14846</v>
      </c>
      <c r="E16" s="14">
        <f>E17+E18+E19</f>
        <v>2492</v>
      </c>
      <c r="F16" s="14">
        <f aca="true" t="shared" si="5" ref="F16:M16">F17+F18+F19</f>
        <v>12378</v>
      </c>
      <c r="G16" s="14">
        <f t="shared" si="5"/>
        <v>19186</v>
      </c>
      <c r="H16" s="14">
        <f t="shared" si="5"/>
        <v>15640</v>
      </c>
      <c r="I16" s="14">
        <f t="shared" si="5"/>
        <v>18720</v>
      </c>
      <c r="J16" s="14">
        <f t="shared" si="5"/>
        <v>12366</v>
      </c>
      <c r="K16" s="14">
        <f t="shared" si="5"/>
        <v>18097</v>
      </c>
      <c r="L16" s="14">
        <f t="shared" si="5"/>
        <v>4900</v>
      </c>
      <c r="M16" s="14">
        <f t="shared" si="5"/>
        <v>1988</v>
      </c>
      <c r="N16" s="12">
        <f t="shared" si="2"/>
        <v>159793</v>
      </c>
    </row>
    <row r="17" spans="1:15" ht="18.75" customHeight="1">
      <c r="A17" s="15" t="s">
        <v>23</v>
      </c>
      <c r="B17" s="14">
        <v>4279</v>
      </c>
      <c r="C17" s="14">
        <v>2827</v>
      </c>
      <c r="D17" s="14">
        <v>2831</v>
      </c>
      <c r="E17" s="14">
        <v>546</v>
      </c>
      <c r="F17" s="14">
        <v>2545</v>
      </c>
      <c r="G17" s="14">
        <v>4182</v>
      </c>
      <c r="H17" s="14">
        <v>3639</v>
      </c>
      <c r="I17" s="14">
        <v>3801</v>
      </c>
      <c r="J17" s="14">
        <v>2462</v>
      </c>
      <c r="K17" s="14">
        <v>3878</v>
      </c>
      <c r="L17" s="14">
        <v>1081</v>
      </c>
      <c r="M17" s="14">
        <v>400</v>
      </c>
      <c r="N17" s="12">
        <f t="shared" si="2"/>
        <v>32471</v>
      </c>
      <c r="O17"/>
    </row>
    <row r="18" spans="1:15" ht="18.75" customHeight="1">
      <c r="A18" s="15" t="s">
        <v>24</v>
      </c>
      <c r="B18" s="14">
        <v>877</v>
      </c>
      <c r="C18" s="14">
        <v>520</v>
      </c>
      <c r="D18" s="14">
        <v>797</v>
      </c>
      <c r="E18" s="14">
        <v>118</v>
      </c>
      <c r="F18" s="14">
        <v>615</v>
      </c>
      <c r="G18" s="14">
        <v>878</v>
      </c>
      <c r="H18" s="14">
        <v>767</v>
      </c>
      <c r="I18" s="14">
        <v>822</v>
      </c>
      <c r="J18" s="14">
        <v>686</v>
      </c>
      <c r="K18" s="14">
        <v>1364</v>
      </c>
      <c r="L18" s="14">
        <v>302</v>
      </c>
      <c r="M18" s="14">
        <v>149</v>
      </c>
      <c r="N18" s="12">
        <f t="shared" si="2"/>
        <v>7895</v>
      </c>
      <c r="O18"/>
    </row>
    <row r="19" spans="1:15" ht="18.75" customHeight="1">
      <c r="A19" s="15" t="s">
        <v>25</v>
      </c>
      <c r="B19" s="14">
        <v>18728</v>
      </c>
      <c r="C19" s="14">
        <v>11949</v>
      </c>
      <c r="D19" s="14">
        <v>11218</v>
      </c>
      <c r="E19" s="14">
        <v>1828</v>
      </c>
      <c r="F19" s="14">
        <v>9218</v>
      </c>
      <c r="G19" s="14">
        <v>14126</v>
      </c>
      <c r="H19" s="14">
        <v>11234</v>
      </c>
      <c r="I19" s="14">
        <v>14097</v>
      </c>
      <c r="J19" s="14">
        <v>9218</v>
      </c>
      <c r="K19" s="14">
        <v>12855</v>
      </c>
      <c r="L19" s="14">
        <v>3517</v>
      </c>
      <c r="M19" s="14">
        <v>1439</v>
      </c>
      <c r="N19" s="12">
        <f t="shared" si="2"/>
        <v>119427</v>
      </c>
      <c r="O19"/>
    </row>
    <row r="20" spans="1:15" ht="18.75" customHeight="1">
      <c r="A20" s="17" t="s">
        <v>10</v>
      </c>
      <c r="B20" s="18">
        <f>B21+B22+B23</f>
        <v>65229</v>
      </c>
      <c r="C20" s="18">
        <f>C21+C22+C23</f>
        <v>37228</v>
      </c>
      <c r="D20" s="18">
        <f>D21+D22+D23</f>
        <v>45056</v>
      </c>
      <c r="E20" s="18">
        <f>E21+E22+E23</f>
        <v>6638</v>
      </c>
      <c r="F20" s="18">
        <f aca="true" t="shared" si="6" ref="F20:M20">F21+F22+F23</f>
        <v>31449</v>
      </c>
      <c r="G20" s="18">
        <f t="shared" si="6"/>
        <v>46037</v>
      </c>
      <c r="H20" s="18">
        <f t="shared" si="6"/>
        <v>46568</v>
      </c>
      <c r="I20" s="18">
        <f t="shared" si="6"/>
        <v>61864</v>
      </c>
      <c r="J20" s="18">
        <f t="shared" si="6"/>
        <v>37680</v>
      </c>
      <c r="K20" s="18">
        <f t="shared" si="6"/>
        <v>66829</v>
      </c>
      <c r="L20" s="18">
        <f t="shared" si="6"/>
        <v>19924</v>
      </c>
      <c r="M20" s="18">
        <f t="shared" si="6"/>
        <v>8643</v>
      </c>
      <c r="N20" s="12">
        <f aca="true" t="shared" si="7" ref="N20:N26">SUM(B20:M20)</f>
        <v>473145</v>
      </c>
      <c r="O20"/>
    </row>
    <row r="21" spans="1:15" ht="18.75" customHeight="1">
      <c r="A21" s="13" t="s">
        <v>11</v>
      </c>
      <c r="B21" s="14">
        <v>35938</v>
      </c>
      <c r="C21" s="14">
        <v>22690</v>
      </c>
      <c r="D21" s="14">
        <v>24950</v>
      </c>
      <c r="E21" s="14">
        <v>3720</v>
      </c>
      <c r="F21" s="14">
        <v>17634</v>
      </c>
      <c r="G21" s="14">
        <v>25389</v>
      </c>
      <c r="H21" s="14">
        <v>27043</v>
      </c>
      <c r="I21" s="14">
        <v>35004</v>
      </c>
      <c r="J21" s="14">
        <v>21528</v>
      </c>
      <c r="K21" s="14">
        <v>36041</v>
      </c>
      <c r="L21" s="14">
        <v>10989</v>
      </c>
      <c r="M21" s="14">
        <v>4633</v>
      </c>
      <c r="N21" s="12">
        <f t="shared" si="7"/>
        <v>265559</v>
      </c>
      <c r="O21"/>
    </row>
    <row r="22" spans="1:15" ht="18.75" customHeight="1">
      <c r="A22" s="13" t="s">
        <v>12</v>
      </c>
      <c r="B22" s="14">
        <v>27666</v>
      </c>
      <c r="C22" s="14">
        <v>13396</v>
      </c>
      <c r="D22" s="14">
        <v>18938</v>
      </c>
      <c r="E22" s="14">
        <v>2690</v>
      </c>
      <c r="F22" s="14">
        <v>12709</v>
      </c>
      <c r="G22" s="14">
        <v>18837</v>
      </c>
      <c r="H22" s="14">
        <v>18161</v>
      </c>
      <c r="I22" s="14">
        <v>25655</v>
      </c>
      <c r="J22" s="14">
        <v>15201</v>
      </c>
      <c r="K22" s="14">
        <v>29348</v>
      </c>
      <c r="L22" s="14">
        <v>8485</v>
      </c>
      <c r="M22" s="14">
        <v>3854</v>
      </c>
      <c r="N22" s="12">
        <f t="shared" si="7"/>
        <v>194940</v>
      </c>
      <c r="O22"/>
    </row>
    <row r="23" spans="1:15" ht="18.75" customHeight="1">
      <c r="A23" s="13" t="s">
        <v>13</v>
      </c>
      <c r="B23" s="14">
        <v>1625</v>
      </c>
      <c r="C23" s="14">
        <v>1142</v>
      </c>
      <c r="D23" s="14">
        <v>1168</v>
      </c>
      <c r="E23" s="14">
        <v>228</v>
      </c>
      <c r="F23" s="14">
        <v>1106</v>
      </c>
      <c r="G23" s="14">
        <v>1811</v>
      </c>
      <c r="H23" s="14">
        <v>1364</v>
      </c>
      <c r="I23" s="14">
        <v>1205</v>
      </c>
      <c r="J23" s="14">
        <v>951</v>
      </c>
      <c r="K23" s="14">
        <v>1440</v>
      </c>
      <c r="L23" s="14">
        <v>450</v>
      </c>
      <c r="M23" s="14">
        <v>156</v>
      </c>
      <c r="N23" s="12">
        <f t="shared" si="7"/>
        <v>12646</v>
      </c>
      <c r="O23"/>
    </row>
    <row r="24" spans="1:15" ht="18.75" customHeight="1">
      <c r="A24" s="17" t="s">
        <v>14</v>
      </c>
      <c r="B24" s="14">
        <f>B25+B26</f>
        <v>32054</v>
      </c>
      <c r="C24" s="14">
        <f>C25+C26</f>
        <v>24470</v>
      </c>
      <c r="D24" s="14">
        <f>D25+D26</f>
        <v>25384</v>
      </c>
      <c r="E24" s="14">
        <f>E25+E26</f>
        <v>4800</v>
      </c>
      <c r="F24" s="14">
        <f aca="true" t="shared" si="8" ref="F24:M24">F25+F26</f>
        <v>22153</v>
      </c>
      <c r="G24" s="14">
        <f t="shared" si="8"/>
        <v>34744</v>
      </c>
      <c r="H24" s="14">
        <f t="shared" si="8"/>
        <v>30358</v>
      </c>
      <c r="I24" s="14">
        <f t="shared" si="8"/>
        <v>24639</v>
      </c>
      <c r="J24" s="14">
        <f t="shared" si="8"/>
        <v>21142</v>
      </c>
      <c r="K24" s="14">
        <f t="shared" si="8"/>
        <v>21321</v>
      </c>
      <c r="L24" s="14">
        <f t="shared" si="8"/>
        <v>6260</v>
      </c>
      <c r="M24" s="14">
        <f t="shared" si="8"/>
        <v>2013</v>
      </c>
      <c r="N24" s="12">
        <f t="shared" si="7"/>
        <v>249338</v>
      </c>
      <c r="O24"/>
    </row>
    <row r="25" spans="1:15" ht="18.75" customHeight="1">
      <c r="A25" s="13" t="s">
        <v>15</v>
      </c>
      <c r="B25" s="14">
        <v>20515</v>
      </c>
      <c r="C25" s="14">
        <v>15661</v>
      </c>
      <c r="D25" s="14">
        <v>16246</v>
      </c>
      <c r="E25" s="14">
        <v>3072</v>
      </c>
      <c r="F25" s="14">
        <v>14178</v>
      </c>
      <c r="G25" s="14">
        <v>22236</v>
      </c>
      <c r="H25" s="14">
        <v>19429</v>
      </c>
      <c r="I25" s="14">
        <v>15769</v>
      </c>
      <c r="J25" s="14">
        <v>13531</v>
      </c>
      <c r="K25" s="14">
        <v>13645</v>
      </c>
      <c r="L25" s="14">
        <v>4006</v>
      </c>
      <c r="M25" s="14">
        <v>1288</v>
      </c>
      <c r="N25" s="12">
        <f t="shared" si="7"/>
        <v>159576</v>
      </c>
      <c r="O25"/>
    </row>
    <row r="26" spans="1:15" ht="18.75" customHeight="1">
      <c r="A26" s="13" t="s">
        <v>16</v>
      </c>
      <c r="B26" s="14">
        <v>11539</v>
      </c>
      <c r="C26" s="14">
        <v>8809</v>
      </c>
      <c r="D26" s="14">
        <v>9138</v>
      </c>
      <c r="E26" s="14">
        <v>1728</v>
      </c>
      <c r="F26" s="14">
        <v>7975</v>
      </c>
      <c r="G26" s="14">
        <v>12508</v>
      </c>
      <c r="H26" s="14">
        <v>10929</v>
      </c>
      <c r="I26" s="14">
        <v>8870</v>
      </c>
      <c r="J26" s="14">
        <v>7611</v>
      </c>
      <c r="K26" s="14">
        <v>7676</v>
      </c>
      <c r="L26" s="14">
        <v>2254</v>
      </c>
      <c r="M26" s="14">
        <v>725</v>
      </c>
      <c r="N26" s="12">
        <f t="shared" si="7"/>
        <v>89762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0.9946632026976656</v>
      </c>
      <c r="C32" s="23">
        <f aca="true" t="shared" si="9" ref="C32:M32">(((+C$8+C$20)*C$29)+(C$24*C$30))/C$7</f>
        <v>0.9911849336903852</v>
      </c>
      <c r="D32" s="23">
        <f t="shared" si="9"/>
        <v>1</v>
      </c>
      <c r="E32" s="23">
        <f t="shared" si="9"/>
        <v>0.9893851971907077</v>
      </c>
      <c r="F32" s="23">
        <f t="shared" si="9"/>
        <v>1</v>
      </c>
      <c r="G32" s="23">
        <f t="shared" si="9"/>
        <v>1</v>
      </c>
      <c r="H32" s="23">
        <f t="shared" si="9"/>
        <v>0.9953024129073522</v>
      </c>
      <c r="I32" s="23">
        <f t="shared" si="9"/>
        <v>0.9952499106299499</v>
      </c>
      <c r="J32" s="23">
        <f t="shared" si="9"/>
        <v>0.9971594047121244</v>
      </c>
      <c r="K32" s="23">
        <f t="shared" si="9"/>
        <v>0.9979830334415869</v>
      </c>
      <c r="L32" s="23">
        <f t="shared" si="9"/>
        <v>0.9973737391770061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1.7544864232384123</v>
      </c>
      <c r="C35" s="26">
        <f>C32*C34</f>
        <v>1.6892764824885234</v>
      </c>
      <c r="D35" s="26">
        <f>D32*D34</f>
        <v>1.5792</v>
      </c>
      <c r="E35" s="26">
        <f>E32*E34</f>
        <v>1.9987559753646678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1.6962939023180004</v>
      </c>
      <c r="I35" s="26">
        <f t="shared" si="10"/>
        <v>1.6557972763150477</v>
      </c>
      <c r="J35" s="26">
        <f t="shared" si="10"/>
        <v>1.8683775766091073</v>
      </c>
      <c r="K35" s="26">
        <f t="shared" si="10"/>
        <v>1.787886604410603</v>
      </c>
      <c r="L35" s="26">
        <f t="shared" si="10"/>
        <v>2.1222118422208336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-0.0043960159</v>
      </c>
      <c r="C36" s="26">
        <v>-0.0055506248</v>
      </c>
      <c r="D36" s="26">
        <v>-0.00518616</v>
      </c>
      <c r="E36" s="26">
        <v>-0.0007318567</v>
      </c>
      <c r="F36" s="26">
        <v>-0.003537</v>
      </c>
      <c r="G36" s="26">
        <v>-0.00328872</v>
      </c>
      <c r="H36" s="26">
        <v>-0.0037690975</v>
      </c>
      <c r="I36" s="26">
        <v>-0.0017458887</v>
      </c>
      <c r="J36" s="26">
        <v>-0.0004202113</v>
      </c>
      <c r="K36" s="26">
        <v>-0.0015169158</v>
      </c>
      <c r="L36" s="26">
        <v>0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1284</v>
      </c>
      <c r="G38" s="65">
        <f t="shared" si="11"/>
        <v>1823.2800000000002</v>
      </c>
      <c r="H38" s="65">
        <f t="shared" si="11"/>
        <v>2088.6400000000003</v>
      </c>
      <c r="I38" s="65">
        <f t="shared" si="11"/>
        <v>838.88</v>
      </c>
      <c r="J38" s="65">
        <f t="shared" si="11"/>
        <v>149.8</v>
      </c>
      <c r="K38" s="65">
        <f t="shared" si="11"/>
        <v>676.24</v>
      </c>
      <c r="L38" s="65">
        <f t="shared" si="11"/>
        <v>0</v>
      </c>
      <c r="M38" s="65">
        <f t="shared" si="11"/>
        <v>710.48</v>
      </c>
      <c r="N38" s="28">
        <f>SUM(B38:M38)</f>
        <v>14787.399999999998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19</v>
      </c>
      <c r="F39" s="67">
        <v>300</v>
      </c>
      <c r="G39" s="67">
        <v>426</v>
      </c>
      <c r="H39" s="67">
        <v>488</v>
      </c>
      <c r="I39" s="67">
        <v>196</v>
      </c>
      <c r="J39" s="67">
        <v>35</v>
      </c>
      <c r="K39" s="67">
        <v>158</v>
      </c>
      <c r="L39" s="67">
        <v>0</v>
      </c>
      <c r="M39" s="67">
        <v>166</v>
      </c>
      <c r="N39" s="12">
        <f>SUM(B39:M39)</f>
        <v>3455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406259.75860030385</v>
      </c>
      <c r="C42" s="69">
        <f aca="true" t="shared" si="12" ref="C42:M42">C43+C44+C45+C46</f>
        <v>266570.803519868</v>
      </c>
      <c r="D42" s="69">
        <f t="shared" si="12"/>
        <v>292993.63902104</v>
      </c>
      <c r="E42" s="69">
        <f t="shared" si="12"/>
        <v>55556.4596547245</v>
      </c>
      <c r="F42" s="69">
        <f t="shared" si="12"/>
        <v>246220.13266800003</v>
      </c>
      <c r="G42" s="69">
        <f t="shared" si="12"/>
        <v>307873.2219128</v>
      </c>
      <c r="H42" s="69">
        <f t="shared" si="12"/>
        <v>330225.194009285</v>
      </c>
      <c r="I42" s="69">
        <f t="shared" si="12"/>
        <v>342309.51871618856</v>
      </c>
      <c r="J42" s="69">
        <f t="shared" si="12"/>
        <v>272645.5524939273</v>
      </c>
      <c r="K42" s="69">
        <f t="shared" si="12"/>
        <v>367014.21752213076</v>
      </c>
      <c r="L42" s="69">
        <f t="shared" si="12"/>
        <v>142650.83561039998</v>
      </c>
      <c r="M42" s="69">
        <f t="shared" si="12"/>
        <v>62754.6038784</v>
      </c>
      <c r="N42" s="69">
        <f>N43+N44+N45+N46</f>
        <v>3093073.937607067</v>
      </c>
    </row>
    <row r="43" spans="1:14" ht="18.75" customHeight="1">
      <c r="A43" s="66" t="s">
        <v>94</v>
      </c>
      <c r="B43" s="63">
        <f aca="true" t="shared" si="13" ref="B43:H43">B35*B7</f>
        <v>404791.59859672</v>
      </c>
      <c r="C43" s="63">
        <f t="shared" si="13"/>
        <v>264946.12351350003</v>
      </c>
      <c r="D43" s="63">
        <f t="shared" si="13"/>
        <v>282409.9152</v>
      </c>
      <c r="E43" s="63">
        <f t="shared" si="13"/>
        <v>55495.459656</v>
      </c>
      <c r="F43" s="63">
        <f t="shared" si="13"/>
        <v>245407.38840000003</v>
      </c>
      <c r="G43" s="63">
        <f t="shared" si="13"/>
        <v>306740.60599999997</v>
      </c>
      <c r="H43" s="63">
        <f t="shared" si="13"/>
        <v>328867.284018</v>
      </c>
      <c r="I43" s="63">
        <f>I35*I7</f>
        <v>341831.06870886</v>
      </c>
      <c r="J43" s="63">
        <f>J35*J7</f>
        <v>272557.05249816</v>
      </c>
      <c r="K43" s="63">
        <f>K35*K7</f>
        <v>366649.0575129</v>
      </c>
      <c r="L43" s="63">
        <f>L35*L7</f>
        <v>142650.83561039998</v>
      </c>
      <c r="M43" s="63">
        <f>M35*M7</f>
        <v>62245.933</v>
      </c>
      <c r="N43" s="65">
        <f>SUM(B43:M43)</f>
        <v>3074592.3227145397</v>
      </c>
    </row>
    <row r="44" spans="1:14" ht="18.75" customHeight="1">
      <c r="A44" s="66" t="s">
        <v>95</v>
      </c>
      <c r="B44" s="63">
        <f aca="true" t="shared" si="14" ref="B44:M44">B36*B7</f>
        <v>-1014.2399964162001</v>
      </c>
      <c r="C44" s="63">
        <f t="shared" si="14"/>
        <v>-870.559993632</v>
      </c>
      <c r="D44" s="63">
        <f t="shared" si="14"/>
        <v>-927.4461789600001</v>
      </c>
      <c r="E44" s="63">
        <f t="shared" si="14"/>
        <v>-20.3200012755</v>
      </c>
      <c r="F44" s="63">
        <f t="shared" si="14"/>
        <v>-471.255732</v>
      </c>
      <c r="G44" s="63">
        <f t="shared" si="14"/>
        <v>-690.6640872</v>
      </c>
      <c r="H44" s="63">
        <f t="shared" si="14"/>
        <v>-730.730008715</v>
      </c>
      <c r="I44" s="63">
        <f t="shared" si="14"/>
        <v>-360.4299926715</v>
      </c>
      <c r="J44" s="63">
        <f t="shared" si="14"/>
        <v>-61.300004232700005</v>
      </c>
      <c r="K44" s="63">
        <f t="shared" si="14"/>
        <v>-311.0799907692</v>
      </c>
      <c r="L44" s="63">
        <f t="shared" si="14"/>
        <v>0</v>
      </c>
      <c r="M44" s="63">
        <f t="shared" si="14"/>
        <v>-201.8091216</v>
      </c>
      <c r="N44" s="28">
        <f>SUM(B44:M44)</f>
        <v>-5659.8351074721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1284</v>
      </c>
      <c r="G45" s="63">
        <f t="shared" si="15"/>
        <v>1823.2800000000002</v>
      </c>
      <c r="H45" s="63">
        <f t="shared" si="15"/>
        <v>2088.6400000000003</v>
      </c>
      <c r="I45" s="63">
        <f t="shared" si="15"/>
        <v>838.88</v>
      </c>
      <c r="J45" s="63">
        <f t="shared" si="15"/>
        <v>149.8</v>
      </c>
      <c r="K45" s="63">
        <f t="shared" si="15"/>
        <v>676.24</v>
      </c>
      <c r="L45" s="63">
        <f t="shared" si="15"/>
        <v>0</v>
      </c>
      <c r="M45" s="63">
        <f t="shared" si="15"/>
        <v>710.48</v>
      </c>
      <c r="N45" s="65">
        <f>SUM(B45:M45)</f>
        <v>14787.399999999998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  <c r="N47" s="60"/>
    </row>
    <row r="48" spans="1:16" ht="18.75" customHeight="1">
      <c r="A48" s="2" t="s">
        <v>105</v>
      </c>
      <c r="B48" s="28">
        <f>+B49+B52+B60+B61</f>
        <v>-67582.4</v>
      </c>
      <c r="C48" s="28">
        <f aca="true" t="shared" si="16" ref="C48:M48">+C49+C52+C60+C61</f>
        <v>-61096.84</v>
      </c>
      <c r="D48" s="28">
        <f t="shared" si="16"/>
        <v>-48311.72</v>
      </c>
      <c r="E48" s="28">
        <f t="shared" si="16"/>
        <v>-7954.28</v>
      </c>
      <c r="F48" s="28">
        <f t="shared" si="16"/>
        <v>-35772.8</v>
      </c>
      <c r="G48" s="28">
        <f t="shared" si="16"/>
        <v>-65168.52</v>
      </c>
      <c r="H48" s="28">
        <f t="shared" si="16"/>
        <v>-78249.2</v>
      </c>
      <c r="I48" s="28">
        <f t="shared" si="16"/>
        <v>-46693.94</v>
      </c>
      <c r="J48" s="28">
        <f t="shared" si="16"/>
        <v>-63423.74</v>
      </c>
      <c r="K48" s="28">
        <f t="shared" si="16"/>
        <v>-53034.44</v>
      </c>
      <c r="L48" s="28">
        <f t="shared" si="16"/>
        <v>-26196.26</v>
      </c>
      <c r="M48" s="28">
        <f t="shared" si="16"/>
        <v>-10838.36</v>
      </c>
      <c r="N48" s="28">
        <f>+N49+N52+N60+N61</f>
        <v>-564322.5</v>
      </c>
      <c r="P48" s="40"/>
    </row>
    <row r="49" spans="1:16" ht="18.75" customHeight="1">
      <c r="A49" s="17" t="s">
        <v>49</v>
      </c>
      <c r="B49" s="29">
        <f>B50+B51</f>
        <v>-66598</v>
      </c>
      <c r="C49" s="29">
        <f>C50+C51</f>
        <v>-60977</v>
      </c>
      <c r="D49" s="29">
        <f>D50+D51</f>
        <v>-48209</v>
      </c>
      <c r="E49" s="29">
        <f>E50+E51</f>
        <v>-7308</v>
      </c>
      <c r="F49" s="29">
        <f aca="true" t="shared" si="17" ref="F49:M49">F50+F51</f>
        <v>-34874</v>
      </c>
      <c r="G49" s="29">
        <f t="shared" si="17"/>
        <v>-64274</v>
      </c>
      <c r="H49" s="29">
        <f t="shared" si="17"/>
        <v>-77329</v>
      </c>
      <c r="I49" s="29">
        <f t="shared" si="17"/>
        <v>-44383.5</v>
      </c>
      <c r="J49" s="29">
        <f t="shared" si="17"/>
        <v>-50249.5</v>
      </c>
      <c r="K49" s="29">
        <f t="shared" si="17"/>
        <v>-48510</v>
      </c>
      <c r="L49" s="29">
        <f t="shared" si="17"/>
        <v>-24839.5</v>
      </c>
      <c r="M49" s="29">
        <f t="shared" si="17"/>
        <v>-10787</v>
      </c>
      <c r="N49" s="28">
        <f aca="true" t="shared" si="18" ref="N49:N61">SUM(B49:M49)</f>
        <v>-538338.5</v>
      </c>
      <c r="P49" s="40"/>
    </row>
    <row r="50" spans="1:16" ht="18.75" customHeight="1">
      <c r="A50" s="13" t="s">
        <v>50</v>
      </c>
      <c r="B50" s="20">
        <f>ROUND(-B9*$D$3,2)</f>
        <v>-66598</v>
      </c>
      <c r="C50" s="20">
        <f>ROUND(-C9*$D$3,2)</f>
        <v>-60977</v>
      </c>
      <c r="D50" s="20">
        <f>ROUND(-D9*$D$3,2)</f>
        <v>-48209</v>
      </c>
      <c r="E50" s="20">
        <f>ROUND(-E9*$D$3,2)</f>
        <v>-7308</v>
      </c>
      <c r="F50" s="20">
        <f aca="true" t="shared" si="19" ref="F50:M50">ROUND(-F9*$D$3,2)</f>
        <v>-34874</v>
      </c>
      <c r="G50" s="20">
        <f t="shared" si="19"/>
        <v>-64274</v>
      </c>
      <c r="H50" s="20">
        <f t="shared" si="19"/>
        <v>-77329</v>
      </c>
      <c r="I50" s="20">
        <f t="shared" si="19"/>
        <v>-44383.5</v>
      </c>
      <c r="J50" s="20">
        <f t="shared" si="19"/>
        <v>-50249.5</v>
      </c>
      <c r="K50" s="20">
        <f t="shared" si="19"/>
        <v>-48510</v>
      </c>
      <c r="L50" s="20">
        <f t="shared" si="19"/>
        <v>-24839.5</v>
      </c>
      <c r="M50" s="20">
        <f t="shared" si="19"/>
        <v>-10787</v>
      </c>
      <c r="N50" s="54">
        <f t="shared" si="18"/>
        <v>-538338.5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-898.8</v>
      </c>
      <c r="G52" s="29">
        <f t="shared" si="21"/>
        <v>-894.52</v>
      </c>
      <c r="H52" s="29">
        <f t="shared" si="21"/>
        <v>-920.2</v>
      </c>
      <c r="I52" s="29">
        <f t="shared" si="21"/>
        <v>-2310.44</v>
      </c>
      <c r="J52" s="29">
        <f t="shared" si="21"/>
        <v>-13174.24</v>
      </c>
      <c r="K52" s="29">
        <f t="shared" si="21"/>
        <v>-4524.4400000000005</v>
      </c>
      <c r="L52" s="29">
        <f t="shared" si="21"/>
        <v>-1356.76</v>
      </c>
      <c r="M52" s="29">
        <f t="shared" si="21"/>
        <v>-51.36</v>
      </c>
      <c r="N52" s="29">
        <f>SUM(N53:N59)</f>
        <v>-25984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-646.28</v>
      </c>
      <c r="F59" s="27">
        <v>-898.8</v>
      </c>
      <c r="G59" s="27">
        <v>-894.52</v>
      </c>
      <c r="H59" s="27">
        <v>-920.2</v>
      </c>
      <c r="I59" s="27">
        <v>-1810.44</v>
      </c>
      <c r="J59" s="27">
        <v>-2174.24</v>
      </c>
      <c r="K59" s="27">
        <v>-2024.44</v>
      </c>
      <c r="L59" s="27">
        <v>-1356.76</v>
      </c>
      <c r="M59" s="27">
        <v>-51.36</v>
      </c>
      <c r="N59" s="27">
        <f t="shared" si="18"/>
        <v>-11984.000000000002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338677.3586003039</v>
      </c>
      <c r="C63" s="32">
        <f t="shared" si="22"/>
        <v>205473.963519868</v>
      </c>
      <c r="D63" s="32">
        <f t="shared" si="22"/>
        <v>244681.91902104</v>
      </c>
      <c r="E63" s="32">
        <f t="shared" si="22"/>
        <v>47602.1796547245</v>
      </c>
      <c r="F63" s="32">
        <f t="shared" si="22"/>
        <v>210447.33266800002</v>
      </c>
      <c r="G63" s="32">
        <f t="shared" si="22"/>
        <v>242704.7019128</v>
      </c>
      <c r="H63" s="32">
        <f t="shared" si="22"/>
        <v>251975.994009285</v>
      </c>
      <c r="I63" s="32">
        <f t="shared" si="22"/>
        <v>295615.57871618855</v>
      </c>
      <c r="J63" s="32">
        <f t="shared" si="22"/>
        <v>209221.8124939273</v>
      </c>
      <c r="K63" s="32">
        <f t="shared" si="22"/>
        <v>313979.77752213075</v>
      </c>
      <c r="L63" s="32">
        <f t="shared" si="22"/>
        <v>116454.57561039999</v>
      </c>
      <c r="M63" s="32">
        <f t="shared" si="22"/>
        <v>51916.2438784</v>
      </c>
      <c r="N63" s="32">
        <f>SUM(B63:M63)</f>
        <v>2528751.437607068</v>
      </c>
      <c r="O63"/>
      <c r="P63" s="40"/>
    </row>
    <row r="64" spans="1:16" ht="15" customHeight="1">
      <c r="A64" s="38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/>
      <c r="N64" s="56"/>
      <c r="P64" s="37"/>
    </row>
    <row r="65" spans="1:14" ht="15" customHeight="1">
      <c r="A65" s="31"/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/>
      <c r="N65" s="34"/>
    </row>
    <row r="66" spans="1:16" ht="18.75" customHeight="1">
      <c r="A66" s="2" t="s">
        <v>61</v>
      </c>
      <c r="B66" s="42">
        <f>SUM(B67:B80)</f>
        <v>338677.36</v>
      </c>
      <c r="C66" s="42">
        <f aca="true" t="shared" si="23" ref="C66:M66">SUM(C67:C80)</f>
        <v>205473.96</v>
      </c>
      <c r="D66" s="42">
        <f t="shared" si="23"/>
        <v>244681.92</v>
      </c>
      <c r="E66" s="42">
        <f t="shared" si="23"/>
        <v>47602.18</v>
      </c>
      <c r="F66" s="42">
        <f t="shared" si="23"/>
        <v>210447.33</v>
      </c>
      <c r="G66" s="42">
        <f t="shared" si="23"/>
        <v>242704.71</v>
      </c>
      <c r="H66" s="42">
        <f t="shared" si="23"/>
        <v>251976</v>
      </c>
      <c r="I66" s="42">
        <f t="shared" si="23"/>
        <v>295615.58</v>
      </c>
      <c r="J66" s="42">
        <f t="shared" si="23"/>
        <v>209221.81</v>
      </c>
      <c r="K66" s="42">
        <f t="shared" si="23"/>
        <v>313979.78</v>
      </c>
      <c r="L66" s="42">
        <f t="shared" si="23"/>
        <v>116454.58</v>
      </c>
      <c r="M66" s="42">
        <f t="shared" si="23"/>
        <v>51916.24</v>
      </c>
      <c r="N66" s="32">
        <f>SUM(N67:N80)</f>
        <v>2528751.45</v>
      </c>
      <c r="P66" s="40"/>
    </row>
    <row r="67" spans="1:14" ht="18.75" customHeight="1">
      <c r="A67" s="17" t="s">
        <v>100</v>
      </c>
      <c r="B67" s="42">
        <v>68590.3</v>
      </c>
      <c r="C67" s="42">
        <v>60116.6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128706.9</v>
      </c>
    </row>
    <row r="68" spans="1:14" ht="18.75" customHeight="1">
      <c r="A68" s="17" t="s">
        <v>101</v>
      </c>
      <c r="B68" s="42">
        <v>270087.06</v>
      </c>
      <c r="C68" s="42">
        <v>145357.36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415444.42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244681.92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244681.92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47602.18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47602.18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210447.33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210447.33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242704.71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242704.71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201288.44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201288.44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50687.56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50687.56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295615.58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295615.58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209221.81</v>
      </c>
      <c r="K76" s="41">
        <v>0</v>
      </c>
      <c r="L76" s="41">
        <v>0</v>
      </c>
      <c r="M76" s="41">
        <v>0</v>
      </c>
      <c r="N76" s="32">
        <f t="shared" si="24"/>
        <v>209221.81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313979.78</v>
      </c>
      <c r="L77" s="41">
        <v>0</v>
      </c>
      <c r="M77" s="70"/>
      <c r="N77" s="29">
        <f t="shared" si="24"/>
        <v>313979.78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116454.58</v>
      </c>
      <c r="M78" s="41">
        <v>0</v>
      </c>
      <c r="N78" s="32">
        <f t="shared" si="24"/>
        <v>116454.58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51916.24</v>
      </c>
      <c r="N79" s="29">
        <f t="shared" si="24"/>
        <v>51916.24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>
        <v>0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1.9690336461321536</v>
      </c>
      <c r="C84" s="52">
        <v>1.9431299335922816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1.7079361654991985</v>
      </c>
      <c r="C85" s="52">
        <v>1.6026469406080301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1.579200026840984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1.9987559877543672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1.8419000120087665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1.460600019046712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1.7136424645150221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1.6341870024332052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1.6557972825692073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1.8683775594842302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1.7878866165384202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2.12221190752477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2.0889998993187233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2015-01-22T10:55:12Z</cp:lastPrinted>
  <dcterms:created xsi:type="dcterms:W3CDTF">2012-11-28T17:54:39Z</dcterms:created>
  <dcterms:modified xsi:type="dcterms:W3CDTF">2015-06-22T13:24:19Z</dcterms:modified>
  <cp:category/>
  <cp:version/>
  <cp:contentType/>
  <cp:contentStatus/>
</cp:coreProperties>
</file>