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<sst xmlns="http://schemas.openxmlformats.org/spreadsheetml/2006/main" count="110" uniqueCount="108">
  <si>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</si>
  <si>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</si>
  <si>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</si>
  <si>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</si>
  <si>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</si>
  <si>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</si>
  <si>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</si>
  <si>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</si>
  <si>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</si>
  <si>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</si>
  <si>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</si>
  <si>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</si>
  <si>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</si>
  <si>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</si>
  <si>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</si>
  <si>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</si>
  <si>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</si>
  <si>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</si>
  <si>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</si>
  <si>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</si>
  <si>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</si>
  <si>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</si>
  <si>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</si>
  <si>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</si>
  <si>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</si>
  <si>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</si>
  <si>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</si>
  <si>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</si>
  <si>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</si>
  <si>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</si>
  <si>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</si>
  <si>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</si>
  <si>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</si>
  <si>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</si>
  <si>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</si>
  <si>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</si>
  <si>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</si>
  <si>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</si>
  <si>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</si>
  <si>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</si>
  <si>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</si>
  <si>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</si>
  <si>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</si>
  <si>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</si>
  <si>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</si>
  <si>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</si>
  <si>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</si>
  <si>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</si>
  <si>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</si>
  <si>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</si>
  <si>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</si>
  <si>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</si>
  <si>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</si>
  <si>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</si>
  <si>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</si>
  <si>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</si>
  <si>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</si>
  <si>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</si>
  <si>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</si>
  <si>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</si>
  <si>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</si>
  <si>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</si>
  <si>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</si>
  <si>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</si>
  <si>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</si>
  <si>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</si>
  <si>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</si>
  <si>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</si>
  <si>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</si>
  <si>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</si>
  <si>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</si>
  <si>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</si>
  <si>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</si>
  <si>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</si>
  <si>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</si>
  <si>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</si>
  <si>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</si>
  <si>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</si>
  <si>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</si>
  <si>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</si>
  <si>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</si>
  <si>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</si>
  <si>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</si>
  <si>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</si>
  <si>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</si>
  <si>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</si>
  <si>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</si>
  <si>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</si>
  <si>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</si>
  <si>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</si>
  <si>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</si>
  <si>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</si>
  <si>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</si>
  <si>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</si>
  <si>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</si>
  <si>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</si>
  <si>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</si>
  <si>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</si>
  <si>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</si>
  <si>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</si>
  <si>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</si>
  <si>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</si>
  <si>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</si>
  <si>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</si>
  <si>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</si>
  <si>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</si>
  <si>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</si>
  <si>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11/06/15 - VENCIMENTO 18/06/15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</si>
</sst>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531015</v>
      </c>
      <c r="C7" s="10">
        <f>C8+C20+C24</f>
        <v>393776</v>
      </c>
      <c r="D7" s="10">
        <f>D8+D20+D24</f>
        <v>381584</v>
      </c>
      <c r="E7" s="10">
        <f>E8+E20+E24</f>
        <v>70256</v>
      </c>
      <c r="F7" s="10">
        <f aca="true" t="shared" si="0" ref="F7:M7">F8+F20+F24</f>
        <v>313648</v>
      </c>
      <c r="G7" s="10">
        <f t="shared" si="0"/>
        <v>523942</v>
      </c>
      <c r="H7" s="10">
        <f t="shared" si="0"/>
        <v>492167</v>
      </c>
      <c r="I7" s="10">
        <f t="shared" si="0"/>
        <v>434164</v>
      </c>
      <c r="J7" s="10">
        <f t="shared" si="0"/>
        <v>313480</v>
      </c>
      <c r="K7" s="10">
        <f t="shared" si="0"/>
        <v>378503</v>
      </c>
      <c r="L7" s="10">
        <f t="shared" si="0"/>
        <v>170287</v>
      </c>
      <c r="M7" s="10">
        <f t="shared" si="0"/>
        <v>90340</v>
      </c>
      <c r="N7" s="10">
        <f>+N8+N20+N24</f>
        <v>4093162</v>
      </c>
      <c r="O7"/>
      <c r="P7" s="39"/>
    </row>
    <row r="8" spans="1:15" ht="18.75" customHeight="1">
      <c r="A8" s="11" t="s">
        <v>27</v>
      </c>
      <c r="B8" s="12">
        <f>+B9+B12+B16</f>
        <v>309354</v>
      </c>
      <c r="C8" s="12">
        <f>+C9+C12+C16</f>
        <v>240513</v>
      </c>
      <c r="D8" s="12">
        <f>+D9+D12+D16</f>
        <v>248469</v>
      </c>
      <c r="E8" s="12">
        <f>+E9+E12+E16</f>
        <v>43294</v>
      </c>
      <c r="F8" s="12">
        <f aca="true" t="shared" si="1" ref="F8:M8">+F9+F12+F16</f>
        <v>193923</v>
      </c>
      <c r="G8" s="12">
        <f t="shared" si="1"/>
        <v>325924</v>
      </c>
      <c r="H8" s="12">
        <f t="shared" si="1"/>
        <v>293216</v>
      </c>
      <c r="I8" s="12">
        <f t="shared" si="1"/>
        <v>260982</v>
      </c>
      <c r="J8" s="12">
        <f t="shared" si="1"/>
        <v>191445</v>
      </c>
      <c r="K8" s="12">
        <f t="shared" si="1"/>
        <v>216625</v>
      </c>
      <c r="L8" s="12">
        <f t="shared" si="1"/>
        <v>105413</v>
      </c>
      <c r="M8" s="12">
        <f t="shared" si="1"/>
        <v>58489</v>
      </c>
      <c r="N8" s="12">
        <f>SUM(B8:M8)</f>
        <v>2487647</v>
      </c>
      <c r="O8"/>
    </row>
    <row r="9" spans="1:15" ht="18.75" customHeight="1">
      <c r="A9" s="13" t="s">
        <v>4</v>
      </c>
      <c r="B9" s="14">
        <v>25741</v>
      </c>
      <c r="C9" s="14">
        <v>26105</v>
      </c>
      <c r="D9" s="14">
        <v>16053</v>
      </c>
      <c r="E9" s="14">
        <v>3501</v>
      </c>
      <c r="F9" s="14">
        <v>13161</v>
      </c>
      <c r="G9" s="14">
        <v>25671</v>
      </c>
      <c r="H9" s="14">
        <v>33275</v>
      </c>
      <c r="I9" s="14">
        <v>15197</v>
      </c>
      <c r="J9" s="14">
        <v>19527</v>
      </c>
      <c r="K9" s="14">
        <v>15624</v>
      </c>
      <c r="L9" s="14">
        <v>12569</v>
      </c>
      <c r="M9" s="14">
        <v>6851</v>
      </c>
      <c r="N9" s="12">
        <f aca="true" t="shared" si="2" ref="N9:N19">SUM(B9:M9)</f>
        <v>213275</v>
      </c>
      <c r="O9"/>
    </row>
    <row r="10" spans="1:15" ht="18.75" customHeight="1">
      <c r="A10" s="15" t="s">
        <v>5</v>
      </c>
      <c r="B10" s="14">
        <f>+B9-B11</f>
        <v>25741</v>
      </c>
      <c r="C10" s="14">
        <f>+C9-C11</f>
        <v>26105</v>
      </c>
      <c r="D10" s="14">
        <f>+D9-D11</f>
        <v>16053</v>
      </c>
      <c r="E10" s="14">
        <f>+E9-E11</f>
        <v>3501</v>
      </c>
      <c r="F10" s="14">
        <f aca="true" t="shared" si="3" ref="F10:M10">+F9-F11</f>
        <v>13161</v>
      </c>
      <c r="G10" s="14">
        <f t="shared" si="3"/>
        <v>25671</v>
      </c>
      <c r="H10" s="14">
        <f t="shared" si="3"/>
        <v>33275</v>
      </c>
      <c r="I10" s="14">
        <f t="shared" si="3"/>
        <v>15197</v>
      </c>
      <c r="J10" s="14">
        <f t="shared" si="3"/>
        <v>19527</v>
      </c>
      <c r="K10" s="14">
        <f t="shared" si="3"/>
        <v>15624</v>
      </c>
      <c r="L10" s="14">
        <f t="shared" si="3"/>
        <v>12569</v>
      </c>
      <c r="M10" s="14">
        <f t="shared" si="3"/>
        <v>6851</v>
      </c>
      <c r="N10" s="12">
        <f t="shared" si="2"/>
        <v>213275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221205</v>
      </c>
      <c r="C12" s="14">
        <f>C13+C14+C15</f>
        <v>171092</v>
      </c>
      <c r="D12" s="14">
        <f>D13+D14+D15</f>
        <v>195542</v>
      </c>
      <c r="E12" s="14">
        <f>E13+E14+E15</f>
        <v>32461</v>
      </c>
      <c r="F12" s="14">
        <f aca="true" t="shared" si="4" ref="F12:M12">F13+F14+F15</f>
        <v>144426</v>
      </c>
      <c r="G12" s="14">
        <f t="shared" si="4"/>
        <v>245031</v>
      </c>
      <c r="H12" s="14">
        <f t="shared" si="4"/>
        <v>214049</v>
      </c>
      <c r="I12" s="14">
        <f t="shared" si="4"/>
        <v>202134</v>
      </c>
      <c r="J12" s="14">
        <f t="shared" si="4"/>
        <v>141220</v>
      </c>
      <c r="K12" s="14">
        <f t="shared" si="4"/>
        <v>159946</v>
      </c>
      <c r="L12" s="14">
        <f t="shared" si="4"/>
        <v>78635</v>
      </c>
      <c r="M12" s="14">
        <f t="shared" si="4"/>
        <v>43888</v>
      </c>
      <c r="N12" s="12">
        <f t="shared" si="2"/>
        <v>1849629</v>
      </c>
      <c r="O12"/>
    </row>
    <row r="13" spans="1:15" ht="18.75" customHeight="1">
      <c r="A13" s="15" t="s">
        <v>7</v>
      </c>
      <c r="B13" s="14">
        <v>106499</v>
      </c>
      <c r="C13" s="14">
        <v>82987</v>
      </c>
      <c r="D13" s="14">
        <v>92293</v>
      </c>
      <c r="E13" s="14">
        <v>15552</v>
      </c>
      <c r="F13" s="14">
        <v>67520</v>
      </c>
      <c r="G13" s="14">
        <v>117152</v>
      </c>
      <c r="H13" s="14">
        <v>107904</v>
      </c>
      <c r="I13" s="14">
        <v>100547</v>
      </c>
      <c r="J13" s="14">
        <v>68013</v>
      </c>
      <c r="K13" s="14">
        <v>77871</v>
      </c>
      <c r="L13" s="14">
        <v>37877</v>
      </c>
      <c r="M13" s="14">
        <v>20712</v>
      </c>
      <c r="N13" s="12">
        <f t="shared" si="2"/>
        <v>894927</v>
      </c>
      <c r="O13"/>
    </row>
    <row r="14" spans="1:15" ht="18.75" customHeight="1">
      <c r="A14" s="15" t="s">
        <v>8</v>
      </c>
      <c r="B14" s="14">
        <v>104688</v>
      </c>
      <c r="C14" s="14">
        <v>76734</v>
      </c>
      <c r="D14" s="14">
        <v>94573</v>
      </c>
      <c r="E14" s="14">
        <v>14870</v>
      </c>
      <c r="F14" s="14">
        <v>67337</v>
      </c>
      <c r="G14" s="14">
        <v>110784</v>
      </c>
      <c r="H14" s="14">
        <v>93632</v>
      </c>
      <c r="I14" s="14">
        <v>93989</v>
      </c>
      <c r="J14" s="14">
        <v>66107</v>
      </c>
      <c r="K14" s="14">
        <v>75152</v>
      </c>
      <c r="L14" s="14">
        <v>37103</v>
      </c>
      <c r="M14" s="14">
        <v>21392</v>
      </c>
      <c r="N14" s="12">
        <f t="shared" si="2"/>
        <v>856361</v>
      </c>
      <c r="O14"/>
    </row>
    <row r="15" spans="1:15" ht="18.75" customHeight="1">
      <c r="A15" s="15" t="s">
        <v>9</v>
      </c>
      <c r="B15" s="14">
        <v>10018</v>
      </c>
      <c r="C15" s="14">
        <v>11371</v>
      </c>
      <c r="D15" s="14">
        <v>8676</v>
      </c>
      <c r="E15" s="14">
        <v>2039</v>
      </c>
      <c r="F15" s="14">
        <v>9569</v>
      </c>
      <c r="G15" s="14">
        <v>17095</v>
      </c>
      <c r="H15" s="14">
        <v>12513</v>
      </c>
      <c r="I15" s="14">
        <v>7598</v>
      </c>
      <c r="J15" s="14">
        <v>7100</v>
      </c>
      <c r="K15" s="14">
        <v>6923</v>
      </c>
      <c r="L15" s="14">
        <v>3655</v>
      </c>
      <c r="M15" s="14">
        <v>1784</v>
      </c>
      <c r="N15" s="12">
        <f t="shared" si="2"/>
        <v>98341</v>
      </c>
      <c r="O15"/>
    </row>
    <row r="16" spans="1:14" ht="18.75" customHeight="1">
      <c r="A16" s="16" t="s">
        <v>26</v>
      </c>
      <c r="B16" s="14">
        <f>B17+B18+B19</f>
        <v>62408</v>
      </c>
      <c r="C16" s="14">
        <f>C17+C18+C19</f>
        <v>43316</v>
      </c>
      <c r="D16" s="14">
        <f>D17+D18+D19</f>
        <v>36874</v>
      </c>
      <c r="E16" s="14">
        <f>E17+E18+E19</f>
        <v>7332</v>
      </c>
      <c r="F16" s="14">
        <f aca="true" t="shared" si="5" ref="F16:M16">F17+F18+F19</f>
        <v>36336</v>
      </c>
      <c r="G16" s="14">
        <f t="shared" si="5"/>
        <v>55222</v>
      </c>
      <c r="H16" s="14">
        <f t="shared" si="5"/>
        <v>45892</v>
      </c>
      <c r="I16" s="14">
        <f t="shared" si="5"/>
        <v>43651</v>
      </c>
      <c r="J16" s="14">
        <f t="shared" si="5"/>
        <v>30698</v>
      </c>
      <c r="K16" s="14">
        <f t="shared" si="5"/>
        <v>41055</v>
      </c>
      <c r="L16" s="14">
        <f t="shared" si="5"/>
        <v>14209</v>
      </c>
      <c r="M16" s="14">
        <f t="shared" si="5"/>
        <v>7750</v>
      </c>
      <c r="N16" s="12">
        <f t="shared" si="2"/>
        <v>424743</v>
      </c>
    </row>
    <row r="17" spans="1:15" ht="18.75" customHeight="1">
      <c r="A17" s="15" t="s">
        <v>23</v>
      </c>
      <c r="B17" s="14">
        <v>8246</v>
      </c>
      <c r="C17" s="14">
        <v>6186</v>
      </c>
      <c r="D17" s="14">
        <v>5277</v>
      </c>
      <c r="E17" s="14">
        <v>1035</v>
      </c>
      <c r="F17" s="14">
        <v>5030</v>
      </c>
      <c r="G17" s="14">
        <v>9348</v>
      </c>
      <c r="H17" s="14">
        <v>7975</v>
      </c>
      <c r="I17" s="14">
        <v>7216</v>
      </c>
      <c r="J17" s="14">
        <v>5042</v>
      </c>
      <c r="K17" s="14">
        <v>6012</v>
      </c>
      <c r="L17" s="14">
        <v>2554</v>
      </c>
      <c r="M17" s="14">
        <v>1149</v>
      </c>
      <c r="N17" s="12">
        <f t="shared" si="2"/>
        <v>65070</v>
      </c>
      <c r="O17"/>
    </row>
    <row r="18" spans="1:15" ht="18.75" customHeight="1">
      <c r="A18" s="15" t="s">
        <v>24</v>
      </c>
      <c r="B18" s="14">
        <v>2100</v>
      </c>
      <c r="C18" s="14">
        <v>1121</v>
      </c>
      <c r="D18" s="14">
        <v>1796</v>
      </c>
      <c r="E18" s="14">
        <v>234</v>
      </c>
      <c r="F18" s="14">
        <v>1282</v>
      </c>
      <c r="G18" s="14">
        <v>1896</v>
      </c>
      <c r="H18" s="14">
        <v>2017</v>
      </c>
      <c r="I18" s="14">
        <v>1653</v>
      </c>
      <c r="J18" s="14">
        <v>1225</v>
      </c>
      <c r="K18" s="14">
        <v>2133</v>
      </c>
      <c r="L18" s="14">
        <v>563</v>
      </c>
      <c r="M18" s="14">
        <v>273</v>
      </c>
      <c r="N18" s="12">
        <f t="shared" si="2"/>
        <v>16293</v>
      </c>
      <c r="O18"/>
    </row>
    <row r="19" spans="1:15" ht="18.75" customHeight="1">
      <c r="A19" s="15" t="s">
        <v>25</v>
      </c>
      <c r="B19" s="14">
        <v>52062</v>
      </c>
      <c r="C19" s="14">
        <v>36009</v>
      </c>
      <c r="D19" s="14">
        <v>29801</v>
      </c>
      <c r="E19" s="14">
        <v>6063</v>
      </c>
      <c r="F19" s="14">
        <v>30024</v>
      </c>
      <c r="G19" s="14">
        <v>43978</v>
      </c>
      <c r="H19" s="14">
        <v>35900</v>
      </c>
      <c r="I19" s="14">
        <v>34782</v>
      </c>
      <c r="J19" s="14">
        <v>24431</v>
      </c>
      <c r="K19" s="14">
        <v>32910</v>
      </c>
      <c r="L19" s="14">
        <v>11092</v>
      </c>
      <c r="M19" s="14">
        <v>6328</v>
      </c>
      <c r="N19" s="12">
        <f t="shared" si="2"/>
        <v>343380</v>
      </c>
      <c r="O19"/>
    </row>
    <row r="20" spans="1:15" ht="18.75" customHeight="1">
      <c r="A20" s="17" t="s">
        <v>10</v>
      </c>
      <c r="B20" s="18">
        <f>B21+B22+B23</f>
        <v>158947</v>
      </c>
      <c r="C20" s="18">
        <f>C21+C22+C23</f>
        <v>99693</v>
      </c>
      <c r="D20" s="18">
        <f>D21+D22+D23</f>
        <v>87792</v>
      </c>
      <c r="E20" s="18">
        <f>E21+E22+E23</f>
        <v>16142</v>
      </c>
      <c r="F20" s="18">
        <f aca="true" t="shared" si="6" ref="F20:M20">F21+F22+F23</f>
        <v>73120</v>
      </c>
      <c r="G20" s="18">
        <f t="shared" si="6"/>
        <v>124192</v>
      </c>
      <c r="H20" s="18">
        <f t="shared" si="6"/>
        <v>132039</v>
      </c>
      <c r="I20" s="18">
        <f t="shared" si="6"/>
        <v>126643</v>
      </c>
      <c r="J20" s="18">
        <f t="shared" si="6"/>
        <v>82734</v>
      </c>
      <c r="K20" s="18">
        <f t="shared" si="6"/>
        <v>124767</v>
      </c>
      <c r="L20" s="18">
        <f t="shared" si="6"/>
        <v>51269</v>
      </c>
      <c r="M20" s="18">
        <f t="shared" si="6"/>
        <v>26677</v>
      </c>
      <c r="N20" s="12">
        <f aca="true" t="shared" si="7" ref="N20:N26">SUM(B20:M20)</f>
        <v>1104015</v>
      </c>
      <c r="O20"/>
    </row>
    <row r="21" spans="1:15" ht="18.75" customHeight="1">
      <c r="A21" s="13" t="s">
        <v>11</v>
      </c>
      <c r="B21" s="14">
        <v>84404</v>
      </c>
      <c r="C21" s="14">
        <v>56041</v>
      </c>
      <c r="D21" s="14">
        <v>48408</v>
      </c>
      <c r="E21" s="14">
        <v>8950</v>
      </c>
      <c r="F21" s="14">
        <v>39459</v>
      </c>
      <c r="G21" s="14">
        <v>69398</v>
      </c>
      <c r="H21" s="14">
        <v>75967</v>
      </c>
      <c r="I21" s="14">
        <v>70454</v>
      </c>
      <c r="J21" s="14">
        <v>45370</v>
      </c>
      <c r="K21" s="14">
        <v>66885</v>
      </c>
      <c r="L21" s="14">
        <v>27565</v>
      </c>
      <c r="M21" s="14">
        <v>14204</v>
      </c>
      <c r="N21" s="12">
        <f t="shared" si="7"/>
        <v>607105</v>
      </c>
      <c r="O21"/>
    </row>
    <row r="22" spans="1:15" ht="18.75" customHeight="1">
      <c r="A22" s="13" t="s">
        <v>12</v>
      </c>
      <c r="B22" s="14">
        <v>69209</v>
      </c>
      <c r="C22" s="14">
        <v>39053</v>
      </c>
      <c r="D22" s="14">
        <v>36005</v>
      </c>
      <c r="E22" s="14">
        <v>6397</v>
      </c>
      <c r="F22" s="14">
        <v>29961</v>
      </c>
      <c r="G22" s="14">
        <v>48188</v>
      </c>
      <c r="H22" s="14">
        <v>50773</v>
      </c>
      <c r="I22" s="14">
        <v>52044</v>
      </c>
      <c r="J22" s="14">
        <v>34099</v>
      </c>
      <c r="K22" s="14">
        <v>53736</v>
      </c>
      <c r="L22" s="14">
        <v>21904</v>
      </c>
      <c r="M22" s="14">
        <v>11654</v>
      </c>
      <c r="N22" s="12">
        <f t="shared" si="7"/>
        <v>453023</v>
      </c>
      <c r="O22"/>
    </row>
    <row r="23" spans="1:15" ht="18.75" customHeight="1">
      <c r="A23" s="13" t="s">
        <v>13</v>
      </c>
      <c r="B23" s="14">
        <v>5334</v>
      </c>
      <c r="C23" s="14">
        <v>4599</v>
      </c>
      <c r="D23" s="14">
        <v>3379</v>
      </c>
      <c r="E23" s="14">
        <v>795</v>
      </c>
      <c r="F23" s="14">
        <v>3700</v>
      </c>
      <c r="G23" s="14">
        <v>6606</v>
      </c>
      <c r="H23" s="14">
        <v>5299</v>
      </c>
      <c r="I23" s="14">
        <v>4145</v>
      </c>
      <c r="J23" s="14">
        <v>3265</v>
      </c>
      <c r="K23" s="14">
        <v>4146</v>
      </c>
      <c r="L23" s="14">
        <v>1800</v>
      </c>
      <c r="M23" s="14">
        <v>819</v>
      </c>
      <c r="N23" s="12">
        <f t="shared" si="7"/>
        <v>43887</v>
      </c>
      <c r="O23"/>
    </row>
    <row r="24" spans="1:15" ht="18.75" customHeight="1">
      <c r="A24" s="17" t="s">
        <v>14</v>
      </c>
      <c r="B24" s="14">
        <f>B25+B26</f>
        <v>62714</v>
      </c>
      <c r="C24" s="14">
        <f>C25+C26</f>
        <v>53570</v>
      </c>
      <c r="D24" s="14">
        <f>D25+D26</f>
        <v>45323</v>
      </c>
      <c r="E24" s="14">
        <f>E25+E26</f>
        <v>10820</v>
      </c>
      <c r="F24" s="14">
        <f aca="true" t="shared" si="8" ref="F24:M24">F25+F26</f>
        <v>46605</v>
      </c>
      <c r="G24" s="14">
        <f t="shared" si="8"/>
        <v>73826</v>
      </c>
      <c r="H24" s="14">
        <f t="shared" si="8"/>
        <v>66912</v>
      </c>
      <c r="I24" s="14">
        <f t="shared" si="8"/>
        <v>46539</v>
      </c>
      <c r="J24" s="14">
        <f t="shared" si="8"/>
        <v>39301</v>
      </c>
      <c r="K24" s="14">
        <f t="shared" si="8"/>
        <v>37111</v>
      </c>
      <c r="L24" s="14">
        <f t="shared" si="8"/>
        <v>13605</v>
      </c>
      <c r="M24" s="14">
        <f t="shared" si="8"/>
        <v>5174</v>
      </c>
      <c r="N24" s="12">
        <f t="shared" si="7"/>
        <v>501500</v>
      </c>
      <c r="O24"/>
    </row>
    <row r="25" spans="1:15" ht="18.75" customHeight="1">
      <c r="A25" s="13" t="s">
        <v>15</v>
      </c>
      <c r="B25" s="14">
        <v>40137</v>
      </c>
      <c r="C25" s="14">
        <v>34285</v>
      </c>
      <c r="D25" s="14">
        <v>29007</v>
      </c>
      <c r="E25" s="14">
        <v>6925</v>
      </c>
      <c r="F25" s="14">
        <v>29827</v>
      </c>
      <c r="G25" s="14">
        <v>47249</v>
      </c>
      <c r="H25" s="14">
        <v>42824</v>
      </c>
      <c r="I25" s="14">
        <v>29785</v>
      </c>
      <c r="J25" s="14">
        <v>25153</v>
      </c>
      <c r="K25" s="14">
        <v>23751</v>
      </c>
      <c r="L25" s="14">
        <v>8707</v>
      </c>
      <c r="M25" s="14">
        <v>3311</v>
      </c>
      <c r="N25" s="12">
        <f t="shared" si="7"/>
        <v>320961</v>
      </c>
      <c r="O25"/>
    </row>
    <row r="26" spans="1:15" ht="18.75" customHeight="1">
      <c r="A26" s="13" t="s">
        <v>16</v>
      </c>
      <c r="B26" s="14">
        <v>22577</v>
      </c>
      <c r="C26" s="14">
        <v>19285</v>
      </c>
      <c r="D26" s="14">
        <v>16316</v>
      </c>
      <c r="E26" s="14">
        <v>3895</v>
      </c>
      <c r="F26" s="14">
        <v>16778</v>
      </c>
      <c r="G26" s="14">
        <v>26577</v>
      </c>
      <c r="H26" s="14">
        <v>24088</v>
      </c>
      <c r="I26" s="14">
        <v>16754</v>
      </c>
      <c r="J26" s="14">
        <v>14148</v>
      </c>
      <c r="K26" s="14">
        <v>13360</v>
      </c>
      <c r="L26" s="14">
        <v>4898</v>
      </c>
      <c r="M26" s="14">
        <v>1863</v>
      </c>
      <c r="N26" s="12">
        <f t="shared" si="7"/>
        <v>180539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0.9949985557846766</v>
      </c>
      <c r="C32" s="23">
        <f aca="true" t="shared" si="9" ref="C32:M32">(((+C$8+C$20)*C$29)+(C$24*C$30))/C$7</f>
        <v>0.9923136377026532</v>
      </c>
      <c r="D32" s="23">
        <f t="shared" si="9"/>
        <v>1</v>
      </c>
      <c r="E32" s="23">
        <f t="shared" si="9"/>
        <v>0.9905438966066955</v>
      </c>
      <c r="F32" s="23">
        <f t="shared" si="9"/>
        <v>1</v>
      </c>
      <c r="G32" s="23">
        <f t="shared" si="9"/>
        <v>1</v>
      </c>
      <c r="H32" s="23">
        <f t="shared" si="9"/>
        <v>0.9959213844081379</v>
      </c>
      <c r="I32" s="23">
        <f t="shared" si="9"/>
        <v>0.9957337499193853</v>
      </c>
      <c r="J32" s="23">
        <f t="shared" si="9"/>
        <v>0.9975427472247033</v>
      </c>
      <c r="K32" s="23">
        <f t="shared" si="9"/>
        <v>0.9980978924869817</v>
      </c>
      <c r="L32" s="23">
        <f t="shared" si="9"/>
        <v>0.9977469742258658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1.755077952548591</v>
      </c>
      <c r="C35" s="26">
        <f>C32*C34</f>
        <v>1.691200132736632</v>
      </c>
      <c r="D35" s="26">
        <f>D32*D34</f>
        <v>1.5792</v>
      </c>
      <c r="E35" s="26">
        <f>E32*E34</f>
        <v>2.0010967799248465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1.6973488154467895</v>
      </c>
      <c r="I35" s="26">
        <f t="shared" si="10"/>
        <v>1.6566022397408813</v>
      </c>
      <c r="J35" s="26">
        <f t="shared" si="10"/>
        <v>1.8690958454749265</v>
      </c>
      <c r="K35" s="26">
        <f t="shared" si="10"/>
        <v>1.7880923743904278</v>
      </c>
      <c r="L35" s="26">
        <f t="shared" si="10"/>
        <v>2.123006011757797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-0.0043975029</v>
      </c>
      <c r="C36" s="26">
        <v>-0.0055569664</v>
      </c>
      <c r="D36" s="26">
        <v>-0.00518616</v>
      </c>
      <c r="E36" s="26">
        <v>-0.0007328911</v>
      </c>
      <c r="F36" s="26">
        <v>-0.003537</v>
      </c>
      <c r="G36" s="26">
        <v>-0.00328872</v>
      </c>
      <c r="H36" s="26">
        <v>-0.0037714434</v>
      </c>
      <c r="I36" s="26">
        <v>-0.0017467132</v>
      </c>
      <c r="J36" s="26">
        <v>-0.0004203777</v>
      </c>
      <c r="K36" s="26">
        <v>-0.0015170818</v>
      </c>
      <c r="L36" s="26">
        <v>0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1284</v>
      </c>
      <c r="G38" s="65">
        <f t="shared" si="11"/>
        <v>1823.2800000000002</v>
      </c>
      <c r="H38" s="65">
        <f t="shared" si="11"/>
        <v>2088.6400000000003</v>
      </c>
      <c r="I38" s="65">
        <f t="shared" si="11"/>
        <v>838.88</v>
      </c>
      <c r="J38" s="65">
        <f t="shared" si="11"/>
        <v>149.8</v>
      </c>
      <c r="K38" s="65">
        <f t="shared" si="11"/>
        <v>676.24</v>
      </c>
      <c r="L38" s="65">
        <f t="shared" si="11"/>
        <v>0</v>
      </c>
      <c r="M38" s="65">
        <f t="shared" si="11"/>
        <v>710.48</v>
      </c>
      <c r="N38" s="28">
        <f>SUM(B38:M38)</f>
        <v>14787.399999999998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19</v>
      </c>
      <c r="F39" s="67">
        <v>300</v>
      </c>
      <c r="G39" s="67">
        <v>426</v>
      </c>
      <c r="H39" s="67">
        <v>488</v>
      </c>
      <c r="I39" s="67">
        <v>196</v>
      </c>
      <c r="J39" s="67">
        <v>35</v>
      </c>
      <c r="K39" s="67">
        <v>158</v>
      </c>
      <c r="L39" s="67">
        <v>0</v>
      </c>
      <c r="M39" s="67">
        <v>166</v>
      </c>
      <c r="N39" s="12">
        <f>SUM(B39:M39)</f>
        <v>3455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932119.9789701465</v>
      </c>
      <c r="C42" s="69">
        <f aca="true" t="shared" si="12" ref="C42:M42">C43+C44+C45+C46</f>
        <v>666261.0634673736</v>
      </c>
      <c r="D42" s="69">
        <f t="shared" si="12"/>
        <v>612129.66712256</v>
      </c>
      <c r="E42" s="69">
        <f t="shared" si="12"/>
        <v>140618.88537327843</v>
      </c>
      <c r="F42" s="69">
        <f t="shared" si="12"/>
        <v>577882.8782240001</v>
      </c>
      <c r="G42" s="69">
        <f t="shared" si="12"/>
        <v>765369.8666657599</v>
      </c>
      <c r="H42" s="69">
        <f t="shared" si="12"/>
        <v>835611.5344681523</v>
      </c>
      <c r="I42" s="69">
        <f t="shared" si="12"/>
        <v>719317.5748250952</v>
      </c>
      <c r="J42" s="69">
        <f t="shared" si="12"/>
        <v>585942.1856380841</v>
      </c>
      <c r="K42" s="69">
        <f t="shared" si="12"/>
        <v>676900.3479713547</v>
      </c>
      <c r="L42" s="69">
        <f t="shared" si="12"/>
        <v>361520.3247242</v>
      </c>
      <c r="M42" s="69">
        <f t="shared" si="12"/>
        <v>188818.885248</v>
      </c>
      <c r="N42" s="69">
        <f>N43+N44+N45+N46</f>
        <v>7062493.192698005</v>
      </c>
    </row>
    <row r="43" spans="1:14" ht="18.75" customHeight="1">
      <c r="A43" s="66" t="s">
        <v>94</v>
      </c>
      <c r="B43" s="63">
        <f aca="true" t="shared" si="13" ref="B43:H43">B35*B7</f>
        <v>931972.7189725899</v>
      </c>
      <c r="C43" s="63">
        <f t="shared" si="13"/>
        <v>665954.0234685</v>
      </c>
      <c r="D43" s="63">
        <f t="shared" si="13"/>
        <v>602597.4528</v>
      </c>
      <c r="E43" s="63">
        <f t="shared" si="13"/>
        <v>140589.05537040002</v>
      </c>
      <c r="F43" s="63">
        <f t="shared" si="13"/>
        <v>577708.2512</v>
      </c>
      <c r="G43" s="63">
        <f t="shared" si="13"/>
        <v>765269.6852</v>
      </c>
      <c r="H43" s="63">
        <f t="shared" si="13"/>
        <v>835379.0744520001</v>
      </c>
      <c r="I43" s="63">
        <f>I35*I7</f>
        <v>719237.05481486</v>
      </c>
      <c r="J43" s="63">
        <f>J35*J7</f>
        <v>585924.16563948</v>
      </c>
      <c r="K43" s="63">
        <f>K35*K7</f>
        <v>676798.3279839001</v>
      </c>
      <c r="L43" s="63">
        <f>L35*L7</f>
        <v>361520.3247242</v>
      </c>
      <c r="M43" s="63">
        <f>M35*M7</f>
        <v>188720.26</v>
      </c>
      <c r="N43" s="65">
        <f>SUM(B43:M43)</f>
        <v>7051670.39462593</v>
      </c>
    </row>
    <row r="44" spans="1:14" ht="18.75" customHeight="1">
      <c r="A44" s="66" t="s">
        <v>95</v>
      </c>
      <c r="B44" s="63">
        <f aca="true" t="shared" si="14" ref="B44:M44">B36*B7</f>
        <v>-2335.1400024435</v>
      </c>
      <c r="C44" s="63">
        <f t="shared" si="14"/>
        <v>-2188.2000011264</v>
      </c>
      <c r="D44" s="63">
        <f t="shared" si="14"/>
        <v>-1978.9556774400003</v>
      </c>
      <c r="E44" s="63">
        <f t="shared" si="14"/>
        <v>-51.4899971216</v>
      </c>
      <c r="F44" s="63">
        <f t="shared" si="14"/>
        <v>-1109.372976</v>
      </c>
      <c r="G44" s="63">
        <f t="shared" si="14"/>
        <v>-1723.0985342400002</v>
      </c>
      <c r="H44" s="63">
        <f t="shared" si="14"/>
        <v>-1856.1799838478</v>
      </c>
      <c r="I44" s="63">
        <f t="shared" si="14"/>
        <v>-758.3599897648</v>
      </c>
      <c r="J44" s="63">
        <f t="shared" si="14"/>
        <v>-131.78000139600002</v>
      </c>
      <c r="K44" s="63">
        <f t="shared" si="14"/>
        <v>-574.2200125454</v>
      </c>
      <c r="L44" s="63">
        <f t="shared" si="14"/>
        <v>0</v>
      </c>
      <c r="M44" s="63">
        <f t="shared" si="14"/>
        <v>-611.854752</v>
      </c>
      <c r="N44" s="28">
        <f>SUM(B44:M44)</f>
        <v>-13318.6519279255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1284</v>
      </c>
      <c r="G45" s="63">
        <f t="shared" si="15"/>
        <v>1823.2800000000002</v>
      </c>
      <c r="H45" s="63">
        <f t="shared" si="15"/>
        <v>2088.6400000000003</v>
      </c>
      <c r="I45" s="63">
        <f t="shared" si="15"/>
        <v>838.88</v>
      </c>
      <c r="J45" s="63">
        <f t="shared" si="15"/>
        <v>149.8</v>
      </c>
      <c r="K45" s="63">
        <f t="shared" si="15"/>
        <v>676.24</v>
      </c>
      <c r="L45" s="63">
        <f t="shared" si="15"/>
        <v>0</v>
      </c>
      <c r="M45" s="63">
        <f t="shared" si="15"/>
        <v>710.48</v>
      </c>
      <c r="N45" s="65">
        <f>SUM(B45:M45)</f>
        <v>14787.399999999998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-91077.9</v>
      </c>
      <c r="C48" s="28">
        <f aca="true" t="shared" si="16" ref="C48:M48">+C49+C52+C60+C61</f>
        <v>-91487.34</v>
      </c>
      <c r="D48" s="28">
        <f t="shared" si="16"/>
        <v>-56288.22</v>
      </c>
      <c r="E48" s="28">
        <f t="shared" si="16"/>
        <v>-12899.78</v>
      </c>
      <c r="F48" s="28">
        <f t="shared" si="16"/>
        <v>-46962.3</v>
      </c>
      <c r="G48" s="28">
        <f t="shared" si="16"/>
        <v>-90743.02</v>
      </c>
      <c r="H48" s="28">
        <f t="shared" si="16"/>
        <v>-117382.7</v>
      </c>
      <c r="I48" s="28">
        <f t="shared" si="16"/>
        <v>-55499.94</v>
      </c>
      <c r="J48" s="28">
        <f t="shared" si="16"/>
        <v>-81518.74</v>
      </c>
      <c r="K48" s="28">
        <f t="shared" si="16"/>
        <v>-59208.44</v>
      </c>
      <c r="L48" s="28">
        <f t="shared" si="16"/>
        <v>-45348.26</v>
      </c>
      <c r="M48" s="28">
        <f t="shared" si="16"/>
        <v>-24029.86</v>
      </c>
      <c r="N48" s="28">
        <f>+N49+N52+N60+N61</f>
        <v>-772446.5</v>
      </c>
      <c r="P48" s="40"/>
    </row>
    <row r="49" spans="1:16" ht="18.75" customHeight="1">
      <c r="A49" s="17" t="s">
        <v>49</v>
      </c>
      <c r="B49" s="29">
        <f>B50+B51</f>
        <v>-90093.5</v>
      </c>
      <c r="C49" s="29">
        <f>C50+C51</f>
        <v>-91367.5</v>
      </c>
      <c r="D49" s="29">
        <f>D50+D51</f>
        <v>-56185.5</v>
      </c>
      <c r="E49" s="29">
        <f>E50+E51</f>
        <v>-12253.5</v>
      </c>
      <c r="F49" s="29">
        <f aca="true" t="shared" si="17" ref="F49:M49">F50+F51</f>
        <v>-46063.5</v>
      </c>
      <c r="G49" s="29">
        <f t="shared" si="17"/>
        <v>-89848.5</v>
      </c>
      <c r="H49" s="29">
        <f t="shared" si="17"/>
        <v>-116462.5</v>
      </c>
      <c r="I49" s="29">
        <f t="shared" si="17"/>
        <v>-53189.5</v>
      </c>
      <c r="J49" s="29">
        <f t="shared" si="17"/>
        <v>-68344.5</v>
      </c>
      <c r="K49" s="29">
        <f t="shared" si="17"/>
        <v>-54684</v>
      </c>
      <c r="L49" s="29">
        <f t="shared" si="17"/>
        <v>-43991.5</v>
      </c>
      <c r="M49" s="29">
        <f t="shared" si="17"/>
        <v>-23978.5</v>
      </c>
      <c r="N49" s="28">
        <f aca="true" t="shared" si="18" ref="N49:N61">SUM(B49:M49)</f>
        <v>-746462.5</v>
      </c>
      <c r="P49" s="40"/>
    </row>
    <row r="50" spans="1:16" ht="18.75" customHeight="1">
      <c r="A50" s="13" t="s">
        <v>50</v>
      </c>
      <c r="B50" s="20">
        <f>ROUND(-B9*$D$3,2)</f>
        <v>-90093.5</v>
      </c>
      <c r="C50" s="20">
        <f>ROUND(-C9*$D$3,2)</f>
        <v>-91367.5</v>
      </c>
      <c r="D50" s="20">
        <f>ROUND(-D9*$D$3,2)</f>
        <v>-56185.5</v>
      </c>
      <c r="E50" s="20">
        <f>ROUND(-E9*$D$3,2)</f>
        <v>-12253.5</v>
      </c>
      <c r="F50" s="20">
        <f aca="true" t="shared" si="19" ref="F50:M50">ROUND(-F9*$D$3,2)</f>
        <v>-46063.5</v>
      </c>
      <c r="G50" s="20">
        <f t="shared" si="19"/>
        <v>-89848.5</v>
      </c>
      <c r="H50" s="20">
        <f t="shared" si="19"/>
        <v>-116462.5</v>
      </c>
      <c r="I50" s="20">
        <f t="shared" si="19"/>
        <v>-53189.5</v>
      </c>
      <c r="J50" s="20">
        <f t="shared" si="19"/>
        <v>-68344.5</v>
      </c>
      <c r="K50" s="20">
        <f t="shared" si="19"/>
        <v>-54684</v>
      </c>
      <c r="L50" s="20">
        <f t="shared" si="19"/>
        <v>-43991.5</v>
      </c>
      <c r="M50" s="20">
        <f t="shared" si="19"/>
        <v>-23978.5</v>
      </c>
      <c r="N50" s="54">
        <f t="shared" si="18"/>
        <v>-746462.5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-984.4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-898.8</v>
      </c>
      <c r="G52" s="29">
        <f t="shared" si="21"/>
        <v>-894.52</v>
      </c>
      <c r="H52" s="29">
        <f t="shared" si="21"/>
        <v>-920.2</v>
      </c>
      <c r="I52" s="29">
        <f t="shared" si="21"/>
        <v>-2310.44</v>
      </c>
      <c r="J52" s="29">
        <f t="shared" si="21"/>
        <v>-13174.24</v>
      </c>
      <c r="K52" s="29">
        <f t="shared" si="21"/>
        <v>-4524.4400000000005</v>
      </c>
      <c r="L52" s="29">
        <f t="shared" si="21"/>
        <v>-1356.76</v>
      </c>
      <c r="M52" s="29">
        <f t="shared" si="21"/>
        <v>-51.36</v>
      </c>
      <c r="N52" s="29">
        <f>SUM(N53:N59)</f>
        <v>-25984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-646.28</v>
      </c>
      <c r="F59" s="27">
        <v>-898.8</v>
      </c>
      <c r="G59" s="27">
        <v>-894.52</v>
      </c>
      <c r="H59" s="27">
        <v>-920.2</v>
      </c>
      <c r="I59" s="27">
        <v>-1810.44</v>
      </c>
      <c r="J59" s="27">
        <v>-2174.24</v>
      </c>
      <c r="K59" s="27">
        <v>-2024.44</v>
      </c>
      <c r="L59" s="27">
        <v>-1356.76</v>
      </c>
      <c r="M59" s="27">
        <v>-51.36</v>
      </c>
      <c r="N59" s="27">
        <f t="shared" si="18"/>
        <v>-11984.000000000002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841042.0789701465</v>
      </c>
      <c r="C63" s="32">
        <f t="shared" si="22"/>
        <v>574773.7234673736</v>
      </c>
      <c r="D63" s="32">
        <f t="shared" si="22"/>
        <v>555841.44712256</v>
      </c>
      <c r="E63" s="32">
        <f t="shared" si="22"/>
        <v>127719.10537327843</v>
      </c>
      <c r="F63" s="32">
        <f t="shared" si="22"/>
        <v>530920.578224</v>
      </c>
      <c r="G63" s="32">
        <f t="shared" si="22"/>
        <v>674626.8466657599</v>
      </c>
      <c r="H63" s="32">
        <f t="shared" si="22"/>
        <v>718228.8344681524</v>
      </c>
      <c r="I63" s="32">
        <f t="shared" si="22"/>
        <v>663817.6348250953</v>
      </c>
      <c r="J63" s="32">
        <f t="shared" si="22"/>
        <v>504423.4456380841</v>
      </c>
      <c r="K63" s="32">
        <f t="shared" si="22"/>
        <v>617691.9079713547</v>
      </c>
      <c r="L63" s="32">
        <f t="shared" si="22"/>
        <v>316172.0647242</v>
      </c>
      <c r="M63" s="32">
        <f t="shared" si="22"/>
        <v>164789.025248</v>
      </c>
      <c r="N63" s="32">
        <f>SUM(B63:M63)</f>
        <v>6290046.692698005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841042.08</v>
      </c>
      <c r="C66" s="42">
        <f aca="true" t="shared" si="23" ref="C66:M66">SUM(C67:C80)</f>
        <v>574773.73</v>
      </c>
      <c r="D66" s="42">
        <f t="shared" si="23"/>
        <v>555841.44</v>
      </c>
      <c r="E66" s="42">
        <f t="shared" si="23"/>
        <v>127719.11</v>
      </c>
      <c r="F66" s="42">
        <f t="shared" si="23"/>
        <v>530920.58</v>
      </c>
      <c r="G66" s="42">
        <f t="shared" si="23"/>
        <v>674626.84</v>
      </c>
      <c r="H66" s="42">
        <f t="shared" si="23"/>
        <v>718228.83</v>
      </c>
      <c r="I66" s="42">
        <f t="shared" si="23"/>
        <v>663817.63</v>
      </c>
      <c r="J66" s="42">
        <f t="shared" si="23"/>
        <v>504423.45</v>
      </c>
      <c r="K66" s="42">
        <f t="shared" si="23"/>
        <v>617691.91</v>
      </c>
      <c r="L66" s="42">
        <f t="shared" si="23"/>
        <v>316172.06</v>
      </c>
      <c r="M66" s="42">
        <f t="shared" si="23"/>
        <v>164789.03</v>
      </c>
      <c r="N66" s="32">
        <f>SUM(N67:N80)</f>
        <v>6290046.6899999995</v>
      </c>
      <c r="P66" s="40"/>
    </row>
    <row r="67" spans="1:14" ht="18.75" customHeight="1">
      <c r="A67" s="17" t="s">
        <v>100</v>
      </c>
      <c r="B67" s="42">
        <v>172433.1</v>
      </c>
      <c r="C67" s="42">
        <v>161999.23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334432.33</v>
      </c>
    </row>
    <row r="68" spans="1:14" ht="18.75" customHeight="1">
      <c r="A68" s="17" t="s">
        <v>101</v>
      </c>
      <c r="B68" s="42">
        <v>668608.98</v>
      </c>
      <c r="C68" s="42">
        <v>412774.5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1081383.48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555841.44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555841.44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127719.11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127719.11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530920.58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530920.58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674626.84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674626.84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550373.7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550373.7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167855.13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167855.13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663817.63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663817.63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504423.45</v>
      </c>
      <c r="K76" s="41">
        <v>0</v>
      </c>
      <c r="L76" s="41">
        <v>0</v>
      </c>
      <c r="M76" s="41">
        <v>0</v>
      </c>
      <c r="N76" s="32">
        <f t="shared" si="24"/>
        <v>504423.45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617691.91</v>
      </c>
      <c r="L77" s="41">
        <v>0</v>
      </c>
      <c r="M77" s="70"/>
      <c r="N77" s="29">
        <f t="shared" si="24"/>
        <v>617691.91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316172.06</v>
      </c>
      <c r="M78" s="41">
        <v>0</v>
      </c>
      <c r="N78" s="32">
        <f t="shared" si="24"/>
        <v>316172.06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164789.03</v>
      </c>
      <c r="N79" s="29">
        <f t="shared" si="24"/>
        <v>164789.03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1.9658967846696715</v>
      </c>
      <c r="C84" s="52">
        <v>1.958208400227873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1.7085120153399058</v>
      </c>
      <c r="C85" s="52">
        <v>1.6044719426977672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1.579199992662166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2.0010968458209977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1.841899996174055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1.4605999900752376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1.7179951655514412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1.6352033242351407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1.6566022286509245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1.869095859384969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1.7880923797169377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2.123005984015222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2015-06-17T20:02:36Z</dcterms:modified>
  <cp:category/>
  <cp:version/>
  <cp:contentType/>
  <cp:contentStatus/>
</cp:coreProperties>
</file>