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<sst xmlns="http://schemas.openxmlformats.org/spreadsheetml/2006/main" count="110" uniqueCount="108">
  <si>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</si>
  <si>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</si>
  <si>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</si>
  <si>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</si>
  <si>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</si>
  <si>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</si>
  <si>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</si>
  <si>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</si>
  <si>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</si>
  <si>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</si>
  <si>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</si>
  <si>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</si>
  <si>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</si>
  <si>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</si>
  <si>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</si>
  <si>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</si>
  <si>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</si>
  <si>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</si>
  <si>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</si>
  <si>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</si>
  <si>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</si>
  <si>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</si>
  <si>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</si>
  <si>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</si>
  <si>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</si>
  <si>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</si>
  <si>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</si>
  <si>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</si>
  <si>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</si>
  <si>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</si>
  <si>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</si>
  <si>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</si>
  <si>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</si>
  <si>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</si>
  <si>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</si>
  <si>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</si>
  <si>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</si>
  <si>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</si>
  <si>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</si>
  <si>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</si>
  <si>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</si>
  <si>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</si>
  <si>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</si>
  <si>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</si>
  <si>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</si>
  <si>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</si>
  <si>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</si>
  <si>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</si>
  <si>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</si>
  <si>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</si>
  <si>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</si>
  <si>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</si>
  <si>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</si>
  <si>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</si>
  <si>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</si>
  <si>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</si>
  <si>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</si>
  <si>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</si>
  <si>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</si>
  <si>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</si>
  <si>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</si>
  <si>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</si>
  <si>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</si>
  <si>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</si>
  <si>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</si>
  <si>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</si>
  <si>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</si>
  <si>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</si>
  <si>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</si>
  <si>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</si>
  <si>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</si>
  <si>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</si>
  <si>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</si>
  <si>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</si>
  <si>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</si>
  <si>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</si>
  <si>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</si>
  <si>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</si>
  <si>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</si>
  <si>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</si>
  <si>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</si>
  <si>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</si>
  <si>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</si>
  <si>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</si>
  <si>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</si>
  <si>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</si>
  <si>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</si>
  <si>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</si>
  <si>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</si>
  <si>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</si>
  <si>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</si>
  <si>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</si>
  <si>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</si>
  <si>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</si>
  <si>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</si>
  <si>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</si>
  <si>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</si>
  <si>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</si>
  <si>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</si>
  <si>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</si>
  <si>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</si>
  <si>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</si>
  <si>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</si>
  <si>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</si>
  <si>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</si>
  <si>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</si>
  <si>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</si>
  <si>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03/06/15 - VENCIMENTO 11/06/15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</si>
</sst>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4" sqref="B84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510251</v>
      </c>
      <c r="C7" s="10">
        <f>C8+C20+C24</f>
        <v>383474</v>
      </c>
      <c r="D7" s="10">
        <f>D8+D20+D24</f>
        <v>364328</v>
      </c>
      <c r="E7" s="10">
        <f>E8+E20+E24</f>
        <v>72889</v>
      </c>
      <c r="F7" s="10">
        <f aca="true" t="shared" si="0" ref="F7:M7">F8+F20+F24</f>
        <v>310660</v>
      </c>
      <c r="G7" s="10">
        <f t="shared" si="0"/>
        <v>516111</v>
      </c>
      <c r="H7" s="10">
        <f t="shared" si="0"/>
        <v>485611</v>
      </c>
      <c r="I7" s="10">
        <f t="shared" si="0"/>
        <v>426517</v>
      </c>
      <c r="J7" s="10">
        <f t="shared" si="0"/>
        <v>303465</v>
      </c>
      <c r="K7" s="10">
        <f t="shared" si="0"/>
        <v>367661</v>
      </c>
      <c r="L7" s="10">
        <f t="shared" si="0"/>
        <v>162197</v>
      </c>
      <c r="M7" s="10">
        <f t="shared" si="0"/>
        <v>90424</v>
      </c>
      <c r="N7" s="10">
        <f>+N8+N20+N24</f>
        <v>3993588</v>
      </c>
      <c r="O7"/>
      <c r="P7" s="39"/>
    </row>
    <row r="8" spans="1:15" ht="18.75" customHeight="1">
      <c r="A8" s="11" t="s">
        <v>27</v>
      </c>
      <c r="B8" s="12">
        <f>+B9+B12+B16</f>
        <v>294084</v>
      </c>
      <c r="C8" s="12">
        <f>+C9+C12+C16</f>
        <v>231897</v>
      </c>
      <c r="D8" s="12">
        <f>+D9+D12+D16</f>
        <v>226098</v>
      </c>
      <c r="E8" s="12">
        <f>+E9+E12+E16</f>
        <v>44919</v>
      </c>
      <c r="F8" s="12">
        <f aca="true" t="shared" si="1" ref="F8:M8">+F9+F12+F16</f>
        <v>190587</v>
      </c>
      <c r="G8" s="12">
        <f t="shared" si="1"/>
        <v>316336</v>
      </c>
      <c r="H8" s="12">
        <f t="shared" si="1"/>
        <v>285876</v>
      </c>
      <c r="I8" s="12">
        <f t="shared" si="1"/>
        <v>256235</v>
      </c>
      <c r="J8" s="12">
        <f t="shared" si="1"/>
        <v>185032</v>
      </c>
      <c r="K8" s="12">
        <f t="shared" si="1"/>
        <v>210864</v>
      </c>
      <c r="L8" s="12">
        <f t="shared" si="1"/>
        <v>100118</v>
      </c>
      <c r="M8" s="12">
        <f t="shared" si="1"/>
        <v>58046</v>
      </c>
      <c r="N8" s="12">
        <f>SUM(B8:M8)</f>
        <v>2400092</v>
      </c>
      <c r="O8"/>
    </row>
    <row r="9" spans="1:15" ht="18.75" customHeight="1">
      <c r="A9" s="13" t="s">
        <v>4</v>
      </c>
      <c r="B9" s="14">
        <v>25827</v>
      </c>
      <c r="C9" s="14">
        <v>25962</v>
      </c>
      <c r="D9" s="14">
        <v>16747</v>
      </c>
      <c r="E9" s="14">
        <v>3540</v>
      </c>
      <c r="F9" s="14">
        <v>13281</v>
      </c>
      <c r="G9" s="14">
        <v>25143</v>
      </c>
      <c r="H9" s="14">
        <v>33408</v>
      </c>
      <c r="I9" s="14">
        <v>15122</v>
      </c>
      <c r="J9" s="14">
        <v>19800</v>
      </c>
      <c r="K9" s="14">
        <v>16001</v>
      </c>
      <c r="L9" s="14">
        <v>12286</v>
      </c>
      <c r="M9" s="14">
        <v>6937</v>
      </c>
      <c r="N9" s="12">
        <f aca="true" t="shared" si="2" ref="N9:N19">SUM(B9:M9)</f>
        <v>214054</v>
      </c>
      <c r="O9"/>
    </row>
    <row r="10" spans="1:15" ht="18.75" customHeight="1">
      <c r="A10" s="15" t="s">
        <v>5</v>
      </c>
      <c r="B10" s="14">
        <f>+B9-B11</f>
        <v>25827</v>
      </c>
      <c r="C10" s="14">
        <f>+C9-C11</f>
        <v>25962</v>
      </c>
      <c r="D10" s="14">
        <f>+D9-D11</f>
        <v>16747</v>
      </c>
      <c r="E10" s="14">
        <f>+E9-E11</f>
        <v>3540</v>
      </c>
      <c r="F10" s="14">
        <f aca="true" t="shared" si="3" ref="F10:M10">+F9-F11</f>
        <v>13281</v>
      </c>
      <c r="G10" s="14">
        <f t="shared" si="3"/>
        <v>25143</v>
      </c>
      <c r="H10" s="14">
        <f t="shared" si="3"/>
        <v>33375</v>
      </c>
      <c r="I10" s="14">
        <f t="shared" si="3"/>
        <v>14822</v>
      </c>
      <c r="J10" s="14">
        <f t="shared" si="3"/>
        <v>19800</v>
      </c>
      <c r="K10" s="14">
        <f t="shared" si="3"/>
        <v>15675</v>
      </c>
      <c r="L10" s="14">
        <f t="shared" si="3"/>
        <v>12286</v>
      </c>
      <c r="M10" s="14">
        <f t="shared" si="3"/>
        <v>6937</v>
      </c>
      <c r="N10" s="12">
        <f t="shared" si="2"/>
        <v>213395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33</v>
      </c>
      <c r="I11" s="14">
        <v>300</v>
      </c>
      <c r="J11" s="14">
        <v>0</v>
      </c>
      <c r="K11" s="14">
        <v>326</v>
      </c>
      <c r="L11" s="14">
        <v>0</v>
      </c>
      <c r="M11" s="14">
        <v>0</v>
      </c>
      <c r="N11" s="12">
        <f t="shared" si="2"/>
        <v>659</v>
      </c>
      <c r="O11"/>
    </row>
    <row r="12" spans="1:15" ht="18.75" customHeight="1">
      <c r="A12" s="16" t="s">
        <v>22</v>
      </c>
      <c r="B12" s="14">
        <f>B13+B14+B15</f>
        <v>209172</v>
      </c>
      <c r="C12" s="14">
        <f>C13+C14+C15</f>
        <v>163524</v>
      </c>
      <c r="D12" s="14">
        <f>D13+D14+D15</f>
        <v>175591</v>
      </c>
      <c r="E12" s="14">
        <f>E13+E14+E15</f>
        <v>33975</v>
      </c>
      <c r="F12" s="14">
        <f aca="true" t="shared" si="4" ref="F12:M12">F13+F14+F15</f>
        <v>141029</v>
      </c>
      <c r="G12" s="14">
        <f t="shared" si="4"/>
        <v>237378</v>
      </c>
      <c r="H12" s="14">
        <f t="shared" si="4"/>
        <v>207358</v>
      </c>
      <c r="I12" s="14">
        <f t="shared" si="4"/>
        <v>197713</v>
      </c>
      <c r="J12" s="14">
        <f t="shared" si="4"/>
        <v>135278</v>
      </c>
      <c r="K12" s="14">
        <f t="shared" si="4"/>
        <v>155075</v>
      </c>
      <c r="L12" s="14">
        <f t="shared" si="4"/>
        <v>74455</v>
      </c>
      <c r="M12" s="14">
        <f t="shared" si="4"/>
        <v>43592</v>
      </c>
      <c r="N12" s="12">
        <f t="shared" si="2"/>
        <v>1774140</v>
      </c>
      <c r="O12"/>
    </row>
    <row r="13" spans="1:15" ht="18.75" customHeight="1">
      <c r="A13" s="15" t="s">
        <v>7</v>
      </c>
      <c r="B13" s="14">
        <v>101701</v>
      </c>
      <c r="C13" s="14">
        <v>79908</v>
      </c>
      <c r="D13" s="14">
        <v>82913</v>
      </c>
      <c r="E13" s="14">
        <v>16312</v>
      </c>
      <c r="F13" s="14">
        <v>65913</v>
      </c>
      <c r="G13" s="14">
        <v>113733</v>
      </c>
      <c r="H13" s="14">
        <v>104235</v>
      </c>
      <c r="I13" s="14">
        <v>99885</v>
      </c>
      <c r="J13" s="14">
        <v>65761</v>
      </c>
      <c r="K13" s="14">
        <v>75831</v>
      </c>
      <c r="L13" s="14">
        <v>36241</v>
      </c>
      <c r="M13" s="14">
        <v>20819</v>
      </c>
      <c r="N13" s="12">
        <f t="shared" si="2"/>
        <v>863252</v>
      </c>
      <c r="O13"/>
    </row>
    <row r="14" spans="1:15" ht="18.75" customHeight="1">
      <c r="A14" s="15" t="s">
        <v>8</v>
      </c>
      <c r="B14" s="14">
        <v>98751</v>
      </c>
      <c r="C14" s="14">
        <v>73484</v>
      </c>
      <c r="D14" s="14">
        <v>85566</v>
      </c>
      <c r="E14" s="14">
        <v>15669</v>
      </c>
      <c r="F14" s="14">
        <v>66330</v>
      </c>
      <c r="G14" s="14">
        <v>108232</v>
      </c>
      <c r="H14" s="14">
        <v>91820</v>
      </c>
      <c r="I14" s="14">
        <v>91100</v>
      </c>
      <c r="J14" s="14">
        <v>63278</v>
      </c>
      <c r="K14" s="14">
        <v>73017</v>
      </c>
      <c r="L14" s="14">
        <v>34977</v>
      </c>
      <c r="M14" s="14">
        <v>21272</v>
      </c>
      <c r="N14" s="12">
        <f t="shared" si="2"/>
        <v>823496</v>
      </c>
      <c r="O14"/>
    </row>
    <row r="15" spans="1:15" ht="18.75" customHeight="1">
      <c r="A15" s="15" t="s">
        <v>9</v>
      </c>
      <c r="B15" s="14">
        <v>8720</v>
      </c>
      <c r="C15" s="14">
        <v>10132</v>
      </c>
      <c r="D15" s="14">
        <v>7112</v>
      </c>
      <c r="E15" s="14">
        <v>1994</v>
      </c>
      <c r="F15" s="14">
        <v>8786</v>
      </c>
      <c r="G15" s="14">
        <v>15413</v>
      </c>
      <c r="H15" s="14">
        <v>11303</v>
      </c>
      <c r="I15" s="14">
        <v>6728</v>
      </c>
      <c r="J15" s="14">
        <v>6239</v>
      </c>
      <c r="K15" s="14">
        <v>6227</v>
      </c>
      <c r="L15" s="14">
        <v>3237</v>
      </c>
      <c r="M15" s="14">
        <v>1501</v>
      </c>
      <c r="N15" s="12">
        <f t="shared" si="2"/>
        <v>87392</v>
      </c>
      <c r="O15"/>
    </row>
    <row r="16" spans="1:14" ht="18.75" customHeight="1">
      <c r="A16" s="16" t="s">
        <v>26</v>
      </c>
      <c r="B16" s="14">
        <f>B17+B18+B19</f>
        <v>59085</v>
      </c>
      <c r="C16" s="14">
        <f>C17+C18+C19</f>
        <v>42411</v>
      </c>
      <c r="D16" s="14">
        <f>D17+D18+D19</f>
        <v>33760</v>
      </c>
      <c r="E16" s="14">
        <f>E17+E18+E19</f>
        <v>7404</v>
      </c>
      <c r="F16" s="14">
        <f aca="true" t="shared" si="5" ref="F16:M16">F17+F18+F19</f>
        <v>36277</v>
      </c>
      <c r="G16" s="14">
        <f t="shared" si="5"/>
        <v>53815</v>
      </c>
      <c r="H16" s="14">
        <f t="shared" si="5"/>
        <v>45110</v>
      </c>
      <c r="I16" s="14">
        <f t="shared" si="5"/>
        <v>43400</v>
      </c>
      <c r="J16" s="14">
        <f t="shared" si="5"/>
        <v>29954</v>
      </c>
      <c r="K16" s="14">
        <f t="shared" si="5"/>
        <v>39788</v>
      </c>
      <c r="L16" s="14">
        <f t="shared" si="5"/>
        <v>13377</v>
      </c>
      <c r="M16" s="14">
        <f t="shared" si="5"/>
        <v>7517</v>
      </c>
      <c r="N16" s="12">
        <f t="shared" si="2"/>
        <v>411898</v>
      </c>
    </row>
    <row r="17" spans="1:15" ht="18.75" customHeight="1">
      <c r="A17" s="15" t="s">
        <v>23</v>
      </c>
      <c r="B17" s="14">
        <v>8023</v>
      </c>
      <c r="C17" s="14">
        <v>6097</v>
      </c>
      <c r="D17" s="14">
        <v>4702</v>
      </c>
      <c r="E17" s="14">
        <v>1038</v>
      </c>
      <c r="F17" s="14">
        <v>5028</v>
      </c>
      <c r="G17" s="14">
        <v>9121</v>
      </c>
      <c r="H17" s="14">
        <v>7777</v>
      </c>
      <c r="I17" s="14">
        <v>7143</v>
      </c>
      <c r="J17" s="14">
        <v>4857</v>
      </c>
      <c r="K17" s="14">
        <v>6019</v>
      </c>
      <c r="L17" s="14">
        <v>2396</v>
      </c>
      <c r="M17" s="14">
        <v>1167</v>
      </c>
      <c r="N17" s="12">
        <f t="shared" si="2"/>
        <v>63368</v>
      </c>
      <c r="O17"/>
    </row>
    <row r="18" spans="1:15" ht="18.75" customHeight="1">
      <c r="A18" s="15" t="s">
        <v>24</v>
      </c>
      <c r="B18" s="14">
        <v>2005</v>
      </c>
      <c r="C18" s="14">
        <v>1128</v>
      </c>
      <c r="D18" s="14">
        <v>1714</v>
      </c>
      <c r="E18" s="14">
        <v>278</v>
      </c>
      <c r="F18" s="14">
        <v>1310</v>
      </c>
      <c r="G18" s="14">
        <v>1924</v>
      </c>
      <c r="H18" s="14">
        <v>2031</v>
      </c>
      <c r="I18" s="14">
        <v>1583</v>
      </c>
      <c r="J18" s="14">
        <v>1137</v>
      </c>
      <c r="K18" s="14">
        <v>2034</v>
      </c>
      <c r="L18" s="14">
        <v>561</v>
      </c>
      <c r="M18" s="14">
        <v>303</v>
      </c>
      <c r="N18" s="12">
        <f t="shared" si="2"/>
        <v>16008</v>
      </c>
      <c r="O18"/>
    </row>
    <row r="19" spans="1:15" ht="18.75" customHeight="1">
      <c r="A19" s="15" t="s">
        <v>25</v>
      </c>
      <c r="B19" s="14">
        <v>49057</v>
      </c>
      <c r="C19" s="14">
        <v>35186</v>
      </c>
      <c r="D19" s="14">
        <v>27344</v>
      </c>
      <c r="E19" s="14">
        <v>6088</v>
      </c>
      <c r="F19" s="14">
        <v>29939</v>
      </c>
      <c r="G19" s="14">
        <v>42770</v>
      </c>
      <c r="H19" s="14">
        <v>35302</v>
      </c>
      <c r="I19" s="14">
        <v>34674</v>
      </c>
      <c r="J19" s="14">
        <v>23960</v>
      </c>
      <c r="K19" s="14">
        <v>31735</v>
      </c>
      <c r="L19" s="14">
        <v>10420</v>
      </c>
      <c r="M19" s="14">
        <v>6047</v>
      </c>
      <c r="N19" s="12">
        <f t="shared" si="2"/>
        <v>332522</v>
      </c>
      <c r="O19"/>
    </row>
    <row r="20" spans="1:15" ht="18.75" customHeight="1">
      <c r="A20" s="17" t="s">
        <v>10</v>
      </c>
      <c r="B20" s="18">
        <f>B21+B22+B23</f>
        <v>152877</v>
      </c>
      <c r="C20" s="18">
        <f>C21+C22+C23</f>
        <v>96696</v>
      </c>
      <c r="D20" s="18">
        <f>D21+D22+D23</f>
        <v>92483</v>
      </c>
      <c r="E20" s="18">
        <f>E21+E22+E23</f>
        <v>16394</v>
      </c>
      <c r="F20" s="18">
        <f aca="true" t="shared" si="6" ref="F20:M20">F21+F22+F23</f>
        <v>72262</v>
      </c>
      <c r="G20" s="18">
        <f t="shared" si="6"/>
        <v>123293</v>
      </c>
      <c r="H20" s="18">
        <f t="shared" si="6"/>
        <v>131733</v>
      </c>
      <c r="I20" s="18">
        <f t="shared" si="6"/>
        <v>122572</v>
      </c>
      <c r="J20" s="18">
        <f t="shared" si="6"/>
        <v>79409</v>
      </c>
      <c r="K20" s="18">
        <f t="shared" si="6"/>
        <v>119769</v>
      </c>
      <c r="L20" s="18">
        <f t="shared" si="6"/>
        <v>49053</v>
      </c>
      <c r="M20" s="18">
        <f t="shared" si="6"/>
        <v>26770</v>
      </c>
      <c r="N20" s="12">
        <f aca="true" t="shared" si="7" ref="N20:N26">SUM(B20:M20)</f>
        <v>1083311</v>
      </c>
      <c r="O20"/>
    </row>
    <row r="21" spans="1:15" ht="18.75" customHeight="1">
      <c r="A21" s="13" t="s">
        <v>11</v>
      </c>
      <c r="B21" s="14">
        <v>81716</v>
      </c>
      <c r="C21" s="14">
        <v>55012</v>
      </c>
      <c r="D21" s="14">
        <v>49174</v>
      </c>
      <c r="E21" s="14">
        <v>8939</v>
      </c>
      <c r="F21" s="14">
        <v>38841</v>
      </c>
      <c r="G21" s="14">
        <v>68983</v>
      </c>
      <c r="H21" s="14">
        <v>75618</v>
      </c>
      <c r="I21" s="14">
        <v>69418</v>
      </c>
      <c r="J21" s="14">
        <v>44167</v>
      </c>
      <c r="K21" s="14">
        <v>65344</v>
      </c>
      <c r="L21" s="14">
        <v>26667</v>
      </c>
      <c r="M21" s="14">
        <v>14288</v>
      </c>
      <c r="N21" s="12">
        <f t="shared" si="7"/>
        <v>598167</v>
      </c>
      <c r="O21"/>
    </row>
    <row r="22" spans="1:15" ht="18.75" customHeight="1">
      <c r="A22" s="13" t="s">
        <v>12</v>
      </c>
      <c r="B22" s="14">
        <v>66374</v>
      </c>
      <c r="C22" s="14">
        <v>37374</v>
      </c>
      <c r="D22" s="14">
        <v>40166</v>
      </c>
      <c r="E22" s="14">
        <v>6695</v>
      </c>
      <c r="F22" s="14">
        <v>29922</v>
      </c>
      <c r="G22" s="14">
        <v>48249</v>
      </c>
      <c r="H22" s="14">
        <v>51145</v>
      </c>
      <c r="I22" s="14">
        <v>49522</v>
      </c>
      <c r="J22" s="14">
        <v>32444</v>
      </c>
      <c r="K22" s="14">
        <v>50785</v>
      </c>
      <c r="L22" s="14">
        <v>20744</v>
      </c>
      <c r="M22" s="14">
        <v>11727</v>
      </c>
      <c r="N22" s="12">
        <f t="shared" si="7"/>
        <v>445147</v>
      </c>
      <c r="O22"/>
    </row>
    <row r="23" spans="1:15" ht="18.75" customHeight="1">
      <c r="A23" s="13" t="s">
        <v>13</v>
      </c>
      <c r="B23" s="14">
        <v>4787</v>
      </c>
      <c r="C23" s="14">
        <v>4310</v>
      </c>
      <c r="D23" s="14">
        <v>3143</v>
      </c>
      <c r="E23" s="14">
        <v>760</v>
      </c>
      <c r="F23" s="14">
        <v>3499</v>
      </c>
      <c r="G23" s="14">
        <v>6061</v>
      </c>
      <c r="H23" s="14">
        <v>4970</v>
      </c>
      <c r="I23" s="14">
        <v>3632</v>
      </c>
      <c r="J23" s="14">
        <v>2798</v>
      </c>
      <c r="K23" s="14">
        <v>3640</v>
      </c>
      <c r="L23" s="14">
        <v>1642</v>
      </c>
      <c r="M23" s="14">
        <v>755</v>
      </c>
      <c r="N23" s="12">
        <f t="shared" si="7"/>
        <v>39997</v>
      </c>
      <c r="O23"/>
    </row>
    <row r="24" spans="1:15" ht="18.75" customHeight="1">
      <c r="A24" s="17" t="s">
        <v>14</v>
      </c>
      <c r="B24" s="14">
        <f>B25+B26</f>
        <v>63290</v>
      </c>
      <c r="C24" s="14">
        <f>C25+C26</f>
        <v>54881</v>
      </c>
      <c r="D24" s="14">
        <f>D25+D26</f>
        <v>45747</v>
      </c>
      <c r="E24" s="14">
        <f>E25+E26</f>
        <v>11576</v>
      </c>
      <c r="F24" s="14">
        <f aca="true" t="shared" si="8" ref="F24:M24">F25+F26</f>
        <v>47811</v>
      </c>
      <c r="G24" s="14">
        <f t="shared" si="8"/>
        <v>76482</v>
      </c>
      <c r="H24" s="14">
        <f t="shared" si="8"/>
        <v>68002</v>
      </c>
      <c r="I24" s="14">
        <f t="shared" si="8"/>
        <v>47710</v>
      </c>
      <c r="J24" s="14">
        <f t="shared" si="8"/>
        <v>39024</v>
      </c>
      <c r="K24" s="14">
        <f t="shared" si="8"/>
        <v>37028</v>
      </c>
      <c r="L24" s="14">
        <f t="shared" si="8"/>
        <v>13026</v>
      </c>
      <c r="M24" s="14">
        <f t="shared" si="8"/>
        <v>5608</v>
      </c>
      <c r="N24" s="12">
        <f t="shared" si="7"/>
        <v>510185</v>
      </c>
      <c r="O24"/>
    </row>
    <row r="25" spans="1:15" ht="18.75" customHeight="1">
      <c r="A25" s="13" t="s">
        <v>15</v>
      </c>
      <c r="B25" s="14">
        <v>40506</v>
      </c>
      <c r="C25" s="14">
        <v>35124</v>
      </c>
      <c r="D25" s="14">
        <v>29278</v>
      </c>
      <c r="E25" s="14">
        <v>7409</v>
      </c>
      <c r="F25" s="14">
        <v>30599</v>
      </c>
      <c r="G25" s="14">
        <v>48948</v>
      </c>
      <c r="H25" s="14">
        <v>43521</v>
      </c>
      <c r="I25" s="14">
        <v>30534</v>
      </c>
      <c r="J25" s="14">
        <v>24975</v>
      </c>
      <c r="K25" s="14">
        <v>23698</v>
      </c>
      <c r="L25" s="14">
        <v>8337</v>
      </c>
      <c r="M25" s="14">
        <v>3589</v>
      </c>
      <c r="N25" s="12">
        <f t="shared" si="7"/>
        <v>326518</v>
      </c>
      <c r="O25"/>
    </row>
    <row r="26" spans="1:15" ht="18.75" customHeight="1">
      <c r="A26" s="13" t="s">
        <v>16</v>
      </c>
      <c r="B26" s="14">
        <v>22784</v>
      </c>
      <c r="C26" s="14">
        <v>19757</v>
      </c>
      <c r="D26" s="14">
        <v>16469</v>
      </c>
      <c r="E26" s="14">
        <v>4167</v>
      </c>
      <c r="F26" s="14">
        <v>17212</v>
      </c>
      <c r="G26" s="14">
        <v>27534</v>
      </c>
      <c r="H26" s="14">
        <v>24481</v>
      </c>
      <c r="I26" s="14">
        <v>17176</v>
      </c>
      <c r="J26" s="14">
        <v>14049</v>
      </c>
      <c r="K26" s="14">
        <v>13330</v>
      </c>
      <c r="L26" s="14">
        <v>4689</v>
      </c>
      <c r="M26" s="14">
        <v>2019</v>
      </c>
      <c r="N26" s="12">
        <f t="shared" si="7"/>
        <v>183667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0.994903004403715</v>
      </c>
      <c r="C32" s="23">
        <f aca="true" t="shared" si="9" ref="C32:M32">(((+C$8+C$20)*C$29)+(C$24*C$30))/C$7</f>
        <v>0.9919139850420108</v>
      </c>
      <c r="D32" s="23">
        <f t="shared" si="9"/>
        <v>1</v>
      </c>
      <c r="E32" s="23">
        <f t="shared" si="9"/>
        <v>0.9902486465721851</v>
      </c>
      <c r="F32" s="23">
        <f t="shared" si="9"/>
        <v>1</v>
      </c>
      <c r="G32" s="23">
        <f t="shared" si="9"/>
        <v>1</v>
      </c>
      <c r="H32" s="23">
        <f t="shared" si="9"/>
        <v>0.9957989831367082</v>
      </c>
      <c r="I32" s="23">
        <f t="shared" si="9"/>
        <v>0.9955479898808254</v>
      </c>
      <c r="J32" s="23">
        <f t="shared" si="9"/>
        <v>0.9974795432751717</v>
      </c>
      <c r="K32" s="23">
        <f t="shared" si="9"/>
        <v>0.9980461805848322</v>
      </c>
      <c r="L32" s="23">
        <f t="shared" si="9"/>
        <v>0.997735265140539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1.754909409467713</v>
      </c>
      <c r="C35" s="26">
        <f>C32*C34</f>
        <v>1.6905190047070988</v>
      </c>
      <c r="D35" s="26">
        <f>D32*D34</f>
        <v>1.5792</v>
      </c>
      <c r="E35" s="26">
        <f>E32*E34</f>
        <v>2.0005003158051284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1.6971402069598918</v>
      </c>
      <c r="I35" s="26">
        <f t="shared" si="10"/>
        <v>1.6562931907647291</v>
      </c>
      <c r="J35" s="26">
        <f t="shared" si="10"/>
        <v>1.8689774202346892</v>
      </c>
      <c r="K35" s="26">
        <f t="shared" si="10"/>
        <v>1.787999732517727</v>
      </c>
      <c r="L35" s="26">
        <f t="shared" si="10"/>
        <v>2.122981097166039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-0.0036086357</v>
      </c>
      <c r="C36" s="26">
        <v>-0.0055547182</v>
      </c>
      <c r="D36" s="26">
        <v>-0.00518616</v>
      </c>
      <c r="E36" s="26">
        <v>-0.0007326208</v>
      </c>
      <c r="F36" s="26">
        <v>-0.00317151</v>
      </c>
      <c r="G36" s="26">
        <v>-0.0029336</v>
      </c>
      <c r="H36" s="26">
        <v>-0.0024573167</v>
      </c>
      <c r="I36" s="26">
        <v>-0.0015058251</v>
      </c>
      <c r="J36" s="26">
        <v>-0.000420345</v>
      </c>
      <c r="K36" s="26">
        <v>-0.0012289582</v>
      </c>
      <c r="L36" s="26">
        <v>0</v>
      </c>
      <c r="M36" s="26">
        <v>-0.0055488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2037.2800000000002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1151.3200000000002</v>
      </c>
      <c r="G38" s="65">
        <f t="shared" si="11"/>
        <v>1626.4</v>
      </c>
      <c r="H38" s="65">
        <f t="shared" si="11"/>
        <v>1361.0400000000002</v>
      </c>
      <c r="I38" s="65">
        <f t="shared" si="11"/>
        <v>723.32</v>
      </c>
      <c r="J38" s="65">
        <f t="shared" si="11"/>
        <v>149.8</v>
      </c>
      <c r="K38" s="65">
        <f t="shared" si="11"/>
        <v>547.84</v>
      </c>
      <c r="L38" s="65">
        <f t="shared" si="11"/>
        <v>0</v>
      </c>
      <c r="M38" s="65">
        <f t="shared" si="11"/>
        <v>582.08</v>
      </c>
      <c r="N38" s="28">
        <f>SUM(B38:M38)</f>
        <v>12912.76</v>
      </c>
    </row>
    <row r="39" spans="1:15" ht="18.75" customHeight="1">
      <c r="A39" s="61" t="s">
        <v>46</v>
      </c>
      <c r="B39" s="67">
        <v>476</v>
      </c>
      <c r="C39" s="67">
        <v>583</v>
      </c>
      <c r="D39" s="67">
        <v>504</v>
      </c>
      <c r="E39" s="67">
        <v>19</v>
      </c>
      <c r="F39" s="67">
        <v>269</v>
      </c>
      <c r="G39" s="67">
        <v>380</v>
      </c>
      <c r="H39" s="67">
        <v>318</v>
      </c>
      <c r="I39" s="67">
        <v>169</v>
      </c>
      <c r="J39" s="67">
        <v>35</v>
      </c>
      <c r="K39" s="67">
        <v>128</v>
      </c>
      <c r="L39" s="67">
        <v>0</v>
      </c>
      <c r="M39" s="67">
        <v>136</v>
      </c>
      <c r="N39" s="12">
        <f>SUM(B39:M39)</f>
        <v>3017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895640.2511157492</v>
      </c>
      <c r="C42" s="69">
        <f aca="true" t="shared" si="12" ref="C42:M42">C43+C44+C45+C46</f>
        <v>648635.2348040232</v>
      </c>
      <c r="D42" s="69">
        <f t="shared" si="12"/>
        <v>578077.82429952</v>
      </c>
      <c r="E42" s="69">
        <f t="shared" si="12"/>
        <v>145842.38752122884</v>
      </c>
      <c r="F42" s="69">
        <f t="shared" si="12"/>
        <v>572370.7127034</v>
      </c>
      <c r="G42" s="69">
        <f t="shared" si="12"/>
        <v>753944.0633704</v>
      </c>
      <c r="H42" s="69">
        <f t="shared" si="12"/>
        <v>824317.6930219963</v>
      </c>
      <c r="I42" s="69">
        <f t="shared" si="12"/>
        <v>706518.2628412232</v>
      </c>
      <c r="J42" s="69">
        <f t="shared" si="12"/>
        <v>567191.4728360949</v>
      </c>
      <c r="K42" s="69">
        <f t="shared" si="12"/>
        <v>657473.7696564299</v>
      </c>
      <c r="L42" s="69">
        <f t="shared" si="12"/>
        <v>344341.16501704004</v>
      </c>
      <c r="M42" s="69">
        <f t="shared" si="12"/>
        <v>188976.0713088</v>
      </c>
      <c r="N42" s="69">
        <f>N43+N44+N45+N46</f>
        <v>6883328.908495905</v>
      </c>
    </row>
    <row r="43" spans="1:14" ht="18.75" customHeight="1">
      <c r="A43" s="66" t="s">
        <v>94</v>
      </c>
      <c r="B43" s="63">
        <f aca="true" t="shared" si="13" ref="B43:H43">B35*B7</f>
        <v>895444.28109031</v>
      </c>
      <c r="C43" s="63">
        <f t="shared" si="13"/>
        <v>648270.08481105</v>
      </c>
      <c r="D43" s="63">
        <f t="shared" si="13"/>
        <v>575346.7776</v>
      </c>
      <c r="E43" s="63">
        <f t="shared" si="13"/>
        <v>145814.46751872002</v>
      </c>
      <c r="F43" s="63">
        <f t="shared" si="13"/>
        <v>572204.654</v>
      </c>
      <c r="G43" s="63">
        <f t="shared" si="13"/>
        <v>753831.7265999999</v>
      </c>
      <c r="H43" s="63">
        <f t="shared" si="13"/>
        <v>824149.953042</v>
      </c>
      <c r="I43" s="63">
        <f>I35*I7</f>
        <v>706437.2028454</v>
      </c>
      <c r="J43" s="63">
        <f>J35*J7</f>
        <v>567169.2328315199</v>
      </c>
      <c r="K43" s="63">
        <f>K35*K7</f>
        <v>657377.7696572001</v>
      </c>
      <c r="L43" s="63">
        <f>L35*L7</f>
        <v>344341.16501704004</v>
      </c>
      <c r="M43" s="63">
        <f>M35*M7</f>
        <v>188895.736</v>
      </c>
      <c r="N43" s="65">
        <f>SUM(B43:M43)</f>
        <v>6879283.05101324</v>
      </c>
    </row>
    <row r="44" spans="1:14" ht="18.75" customHeight="1">
      <c r="A44" s="66" t="s">
        <v>95</v>
      </c>
      <c r="B44" s="63">
        <f aca="true" t="shared" si="14" ref="B44:M44">B36*B7</f>
        <v>-1841.3099745607</v>
      </c>
      <c r="C44" s="63">
        <f t="shared" si="14"/>
        <v>-2130.0900070268</v>
      </c>
      <c r="D44" s="63">
        <f t="shared" si="14"/>
        <v>-1889.46330048</v>
      </c>
      <c r="E44" s="63">
        <f t="shared" si="14"/>
        <v>-53.3999974912</v>
      </c>
      <c r="F44" s="63">
        <f t="shared" si="14"/>
        <v>-985.2612966</v>
      </c>
      <c r="G44" s="63">
        <f t="shared" si="14"/>
        <v>-1514.0632296</v>
      </c>
      <c r="H44" s="63">
        <f t="shared" si="14"/>
        <v>-1193.3000200037</v>
      </c>
      <c r="I44" s="63">
        <f t="shared" si="14"/>
        <v>-642.2600041767</v>
      </c>
      <c r="J44" s="63">
        <f t="shared" si="14"/>
        <v>-127.559995425</v>
      </c>
      <c r="K44" s="63">
        <f t="shared" si="14"/>
        <v>-451.84000077019994</v>
      </c>
      <c r="L44" s="63">
        <f t="shared" si="14"/>
        <v>0</v>
      </c>
      <c r="M44" s="63">
        <f t="shared" si="14"/>
        <v>-501.74469120000003</v>
      </c>
      <c r="N44" s="28">
        <f>SUM(B44:M44)</f>
        <v>-11330.2925173343</v>
      </c>
    </row>
    <row r="45" spans="1:14" ht="18.75" customHeight="1">
      <c r="A45" s="66" t="s">
        <v>48</v>
      </c>
      <c r="B45" s="63">
        <f aca="true" t="shared" si="15" ref="B45:M45">B38</f>
        <v>2037.2800000000002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1151.3200000000002</v>
      </c>
      <c r="G45" s="63">
        <f t="shared" si="15"/>
        <v>1626.4</v>
      </c>
      <c r="H45" s="63">
        <f t="shared" si="15"/>
        <v>1361.0400000000002</v>
      </c>
      <c r="I45" s="63">
        <f t="shared" si="15"/>
        <v>723.32</v>
      </c>
      <c r="J45" s="63">
        <f t="shared" si="15"/>
        <v>149.8</v>
      </c>
      <c r="K45" s="63">
        <f t="shared" si="15"/>
        <v>547.84</v>
      </c>
      <c r="L45" s="63">
        <f t="shared" si="15"/>
        <v>0</v>
      </c>
      <c r="M45" s="63">
        <f t="shared" si="15"/>
        <v>582.08</v>
      </c>
      <c r="N45" s="65">
        <f>SUM(B45:M45)</f>
        <v>12912.76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2463.39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2463.39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-91824.02</v>
      </c>
      <c r="C48" s="28">
        <f aca="true" t="shared" si="16" ref="C48:M48">+C49+C52+C60+C61</f>
        <v>-90986.84</v>
      </c>
      <c r="D48" s="28">
        <f t="shared" si="16"/>
        <v>-58717.22</v>
      </c>
      <c r="E48" s="28">
        <f t="shared" si="16"/>
        <v>-13036.28</v>
      </c>
      <c r="F48" s="28">
        <f t="shared" si="16"/>
        <v>-47514.98</v>
      </c>
      <c r="G48" s="28">
        <f t="shared" si="16"/>
        <v>-89091.9</v>
      </c>
      <c r="H48" s="28">
        <f t="shared" si="16"/>
        <v>-118460.3</v>
      </c>
      <c r="I48" s="28">
        <f t="shared" si="16"/>
        <v>-54303</v>
      </c>
      <c r="J48" s="28">
        <f t="shared" si="16"/>
        <v>-82474.24</v>
      </c>
      <c r="K48" s="28">
        <f t="shared" si="16"/>
        <v>-59515.34</v>
      </c>
      <c r="L48" s="28">
        <f t="shared" si="16"/>
        <v>-44357.76</v>
      </c>
      <c r="M48" s="28">
        <f t="shared" si="16"/>
        <v>-24459.26</v>
      </c>
      <c r="N48" s="28">
        <f>+N49+N52+N60+N61</f>
        <v>-774741.14</v>
      </c>
      <c r="P48" s="40"/>
    </row>
    <row r="49" spans="1:16" ht="18.75" customHeight="1">
      <c r="A49" s="17" t="s">
        <v>49</v>
      </c>
      <c r="B49" s="29">
        <f>B50+B51</f>
        <v>-90394.5</v>
      </c>
      <c r="C49" s="29">
        <f>C50+C51</f>
        <v>-90867</v>
      </c>
      <c r="D49" s="29">
        <f>D50+D51</f>
        <v>-58614.5</v>
      </c>
      <c r="E49" s="29">
        <f>E50+E51</f>
        <v>-12390</v>
      </c>
      <c r="F49" s="29">
        <f aca="true" t="shared" si="17" ref="F49:M49">F50+F51</f>
        <v>-46483.5</v>
      </c>
      <c r="G49" s="29">
        <f t="shared" si="17"/>
        <v>-88000.5</v>
      </c>
      <c r="H49" s="29">
        <f t="shared" si="17"/>
        <v>-116812.5</v>
      </c>
      <c r="I49" s="29">
        <f t="shared" si="17"/>
        <v>-51877</v>
      </c>
      <c r="J49" s="29">
        <f t="shared" si="17"/>
        <v>-69300</v>
      </c>
      <c r="K49" s="29">
        <f t="shared" si="17"/>
        <v>-54862.5</v>
      </c>
      <c r="L49" s="29">
        <f t="shared" si="17"/>
        <v>-43001</v>
      </c>
      <c r="M49" s="29">
        <f t="shared" si="17"/>
        <v>-24279.5</v>
      </c>
      <c r="N49" s="28">
        <f aca="true" t="shared" si="18" ref="N49:N61">SUM(B49:M49)</f>
        <v>-746882.5</v>
      </c>
      <c r="P49" s="40"/>
    </row>
    <row r="50" spans="1:16" ht="18.75" customHeight="1">
      <c r="A50" s="13" t="s">
        <v>50</v>
      </c>
      <c r="B50" s="20">
        <f>ROUND(-B9*$D$3,2)</f>
        <v>-90394.5</v>
      </c>
      <c r="C50" s="20">
        <f>ROUND(-C9*$D$3,2)</f>
        <v>-90867</v>
      </c>
      <c r="D50" s="20">
        <f>ROUND(-D9*$D$3,2)</f>
        <v>-58614.5</v>
      </c>
      <c r="E50" s="20">
        <f>ROUND(-E9*$D$3,2)</f>
        <v>-12390</v>
      </c>
      <c r="F50" s="20">
        <f aca="true" t="shared" si="19" ref="F50:M50">ROUND(-F9*$D$3,2)</f>
        <v>-46483.5</v>
      </c>
      <c r="G50" s="20">
        <f t="shared" si="19"/>
        <v>-88000.5</v>
      </c>
      <c r="H50" s="20">
        <f t="shared" si="19"/>
        <v>-116928</v>
      </c>
      <c r="I50" s="20">
        <f t="shared" si="19"/>
        <v>-52927</v>
      </c>
      <c r="J50" s="20">
        <f t="shared" si="19"/>
        <v>-69300</v>
      </c>
      <c r="K50" s="20">
        <f t="shared" si="19"/>
        <v>-56003.5</v>
      </c>
      <c r="L50" s="20">
        <f t="shared" si="19"/>
        <v>-43001</v>
      </c>
      <c r="M50" s="20">
        <f t="shared" si="19"/>
        <v>-24279.5</v>
      </c>
      <c r="N50" s="54">
        <f t="shared" si="18"/>
        <v>-749189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115.5</v>
      </c>
      <c r="I51" s="20">
        <f t="shared" si="20"/>
        <v>1050</v>
      </c>
      <c r="J51" s="20">
        <f t="shared" si="20"/>
        <v>0</v>
      </c>
      <c r="K51" s="20">
        <f t="shared" si="20"/>
        <v>1141</v>
      </c>
      <c r="L51" s="20">
        <f t="shared" si="20"/>
        <v>0</v>
      </c>
      <c r="M51" s="20">
        <f t="shared" si="20"/>
        <v>0</v>
      </c>
      <c r="N51" s="54">
        <f>SUM(B51:M51)</f>
        <v>2306.5</v>
      </c>
      <c r="O51"/>
      <c r="P51" s="40"/>
    </row>
    <row r="52" spans="1:16" ht="18.75" customHeight="1">
      <c r="A52" s="17" t="s">
        <v>52</v>
      </c>
      <c r="B52" s="29">
        <f>SUM(B53:B59)</f>
        <v>-1429.52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-646.28</v>
      </c>
      <c r="F52" s="29">
        <f t="shared" si="21"/>
        <v>-1031.48</v>
      </c>
      <c r="G52" s="29">
        <f t="shared" si="21"/>
        <v>-1091.4</v>
      </c>
      <c r="H52" s="29">
        <f t="shared" si="21"/>
        <v>-1647.8</v>
      </c>
      <c r="I52" s="29">
        <f t="shared" si="21"/>
        <v>-2426</v>
      </c>
      <c r="J52" s="29">
        <f t="shared" si="21"/>
        <v>-13174.24</v>
      </c>
      <c r="K52" s="29">
        <f t="shared" si="21"/>
        <v>-4652.84</v>
      </c>
      <c r="L52" s="29">
        <f t="shared" si="21"/>
        <v>-1356.76</v>
      </c>
      <c r="M52" s="29">
        <f t="shared" si="21"/>
        <v>-179.76</v>
      </c>
      <c r="N52" s="29">
        <f>SUM(N53:N59)</f>
        <v>-27858.64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-1429.52</v>
      </c>
      <c r="C59" s="27">
        <v>-119.84</v>
      </c>
      <c r="D59" s="27">
        <v>-102.72</v>
      </c>
      <c r="E59" s="27">
        <v>-646.28</v>
      </c>
      <c r="F59" s="27">
        <v>-1031.48</v>
      </c>
      <c r="G59" s="27">
        <v>-1091.4</v>
      </c>
      <c r="H59" s="27">
        <v>-1647.8</v>
      </c>
      <c r="I59" s="27">
        <v>-1926</v>
      </c>
      <c r="J59" s="27">
        <v>-2174.24</v>
      </c>
      <c r="K59" s="27">
        <v>-2152.84</v>
      </c>
      <c r="L59" s="27">
        <v>-1356.76</v>
      </c>
      <c r="M59" s="27">
        <v>-179.76</v>
      </c>
      <c r="N59" s="27">
        <f t="shared" si="18"/>
        <v>-13858.64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803816.2311157492</v>
      </c>
      <c r="C63" s="32">
        <f t="shared" si="22"/>
        <v>557648.3948040232</v>
      </c>
      <c r="D63" s="32">
        <f t="shared" si="22"/>
        <v>519360.60429952</v>
      </c>
      <c r="E63" s="32">
        <f t="shared" si="22"/>
        <v>132806.10752122884</v>
      </c>
      <c r="F63" s="32">
        <f t="shared" si="22"/>
        <v>524855.7327034</v>
      </c>
      <c r="G63" s="32">
        <f t="shared" si="22"/>
        <v>664852.1633704</v>
      </c>
      <c r="H63" s="32">
        <f t="shared" si="22"/>
        <v>705857.3930219962</v>
      </c>
      <c r="I63" s="32">
        <f t="shared" si="22"/>
        <v>652215.2628412232</v>
      </c>
      <c r="J63" s="32">
        <f t="shared" si="22"/>
        <v>484717.2328360949</v>
      </c>
      <c r="K63" s="32">
        <f t="shared" si="22"/>
        <v>597958.4296564299</v>
      </c>
      <c r="L63" s="32">
        <f t="shared" si="22"/>
        <v>299983.40501704003</v>
      </c>
      <c r="M63" s="32">
        <f t="shared" si="22"/>
        <v>164516.81130879998</v>
      </c>
      <c r="N63" s="32">
        <f>SUM(B63:M63)</f>
        <v>6108587.768495905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803816.23</v>
      </c>
      <c r="C66" s="42">
        <f aca="true" t="shared" si="23" ref="C66:M66">SUM(C67:C80)</f>
        <v>557648.4</v>
      </c>
      <c r="D66" s="42">
        <f t="shared" si="23"/>
        <v>519360.61</v>
      </c>
      <c r="E66" s="42">
        <f t="shared" si="23"/>
        <v>132806.11</v>
      </c>
      <c r="F66" s="42">
        <f t="shared" si="23"/>
        <v>524855.73</v>
      </c>
      <c r="G66" s="42">
        <f t="shared" si="23"/>
        <v>664852.17</v>
      </c>
      <c r="H66" s="42">
        <f t="shared" si="23"/>
        <v>705857.3999999999</v>
      </c>
      <c r="I66" s="42">
        <f t="shared" si="23"/>
        <v>652215.26</v>
      </c>
      <c r="J66" s="42">
        <f t="shared" si="23"/>
        <v>484717.23</v>
      </c>
      <c r="K66" s="42">
        <f t="shared" si="23"/>
        <v>597958.43</v>
      </c>
      <c r="L66" s="42">
        <f t="shared" si="23"/>
        <v>299983.41</v>
      </c>
      <c r="M66" s="42">
        <f t="shared" si="23"/>
        <v>164516.82</v>
      </c>
      <c r="N66" s="32">
        <f>SUM(N67:N80)</f>
        <v>6108587.800000001</v>
      </c>
      <c r="P66" s="40"/>
    </row>
    <row r="67" spans="1:14" ht="18.75" customHeight="1">
      <c r="A67" s="17" t="s">
        <v>100</v>
      </c>
      <c r="B67" s="42">
        <v>166058.53</v>
      </c>
      <c r="C67" s="42">
        <v>158037.04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324095.57</v>
      </c>
    </row>
    <row r="68" spans="1:14" ht="18.75" customHeight="1">
      <c r="A68" s="17" t="s">
        <v>101</v>
      </c>
      <c r="B68" s="42">
        <v>637757.7</v>
      </c>
      <c r="C68" s="42">
        <v>399611.36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1037369.0599999999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519360.61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519360.61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132806.11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132806.11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524855.73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524855.73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664852.17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664852.17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540138.47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540138.47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165718.93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165718.93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652215.26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652215.26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484717.23</v>
      </c>
      <c r="K76" s="41">
        <v>0</v>
      </c>
      <c r="L76" s="41">
        <v>0</v>
      </c>
      <c r="M76" s="41">
        <v>0</v>
      </c>
      <c r="N76" s="32">
        <f t="shared" si="24"/>
        <v>484717.23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597958.43</v>
      </c>
      <c r="L77" s="41">
        <v>0</v>
      </c>
      <c r="M77" s="70"/>
      <c r="N77" s="29">
        <f t="shared" si="24"/>
        <v>597958.43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299983.41</v>
      </c>
      <c r="M78" s="41">
        <v>0</v>
      </c>
      <c r="N78" s="32">
        <f t="shared" si="24"/>
        <v>299983.41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164516.82</v>
      </c>
      <c r="N79" s="29">
        <f t="shared" si="24"/>
        <v>164516.82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1.9634375536849338</v>
      </c>
      <c r="C84" s="52">
        <v>1.954137829293994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1.7083479615933257</v>
      </c>
      <c r="C85" s="52">
        <v>1.6038257431369425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1.5792000065874707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2.000500349847028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1.8418999871241872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1.4606000065877303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1.718049220166948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1.6350023719165085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1.6562931840934827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1.8689774109040582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1.7879997334501077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2.122981127887692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2.0890000442360437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2015-06-11T14:22:09Z</dcterms:modified>
  <cp:category/>
  <cp:version/>
  <cp:contentType/>
  <cp:contentStatus/>
</cp:coreProperties>
</file>