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<sst xmlns="http://schemas.openxmlformats.org/spreadsheetml/2006/main" count="110" uniqueCount="108">
  <si>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</si>
  <si>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</si>
  <si>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</si>
  <si>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</si>
  <si>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</si>
  <si>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</si>
  <si>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</si>
  <si>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</si>
  <si>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</si>
  <si>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</si>
  <si>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</si>
  <si>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</si>
  <si>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</si>
  <si>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</si>
  <si>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</si>
  <si>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</si>
  <si>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</si>
  <si>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</si>
  <si>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</si>
  <si>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</si>
  <si>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</si>
  <si>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</si>
  <si>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</si>
  <si>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</si>
  <si>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</si>
  <si>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</si>
  <si>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</si>
  <si>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</si>
  <si>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</si>
  <si>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</si>
  <si>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</si>
  <si>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</si>
  <si>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</si>
  <si>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</si>
  <si>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</si>
  <si>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</si>
  <si>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</si>
  <si>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</si>
  <si>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</si>
  <si>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</si>
  <si>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</si>
  <si>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</si>
  <si>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</si>
  <si>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</si>
  <si>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</si>
  <si>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</si>
  <si>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</si>
  <si>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</si>
  <si>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</si>
  <si>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</si>
  <si>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</si>
  <si>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</si>
  <si>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</si>
  <si>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</si>
  <si>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</si>
  <si>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</si>
  <si>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</si>
  <si>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</si>
  <si>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</si>
  <si>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</si>
  <si>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</si>
  <si>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</si>
  <si>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</si>
  <si>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</si>
  <si>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</si>
  <si>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</si>
  <si>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</si>
  <si>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</si>
  <si>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</si>
  <si>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</si>
  <si>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</si>
  <si>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</si>
  <si>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</si>
  <si>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</si>
  <si>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</si>
  <si>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</si>
  <si>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</si>
  <si>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</si>
  <si>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</si>
  <si>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</si>
  <si>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</si>
  <si>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</si>
  <si>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</si>
  <si>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</si>
  <si>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</si>
  <si>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</si>
  <si>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</si>
  <si>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</si>
  <si>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</si>
  <si>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</si>
  <si>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</si>
  <si>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</si>
  <si>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</si>
  <si>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</si>
  <si>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</si>
  <si>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</si>
  <si>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</si>
  <si>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</si>
  <si>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</si>
  <si>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</si>
  <si>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</si>
  <si>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</si>
  <si>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</si>
  <si>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</si>
  <si>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</si>
  <si>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</si>
  <si>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</si>
  <si>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02/06/15 - VENCIMENTO 10/06/15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</si>
</sst>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510838</v>
      </c>
      <c r="C7" s="10">
        <f>C8+C20+C24</f>
        <v>382868</v>
      </c>
      <c r="D7" s="10">
        <f>D8+D20+D24</f>
        <v>371423</v>
      </c>
      <c r="E7" s="10">
        <f>E8+E20+E24</f>
        <v>70906</v>
      </c>
      <c r="F7" s="10">
        <f aca="true" t="shared" si="0" ref="F7:M7">F8+F20+F24</f>
        <v>301420</v>
      </c>
      <c r="G7" s="10">
        <f t="shared" si="0"/>
        <v>509929</v>
      </c>
      <c r="H7" s="10">
        <f t="shared" si="0"/>
        <v>452638</v>
      </c>
      <c r="I7" s="10">
        <f t="shared" si="0"/>
        <v>418575</v>
      </c>
      <c r="J7" s="10">
        <f t="shared" si="0"/>
        <v>299265</v>
      </c>
      <c r="K7" s="10">
        <f t="shared" si="0"/>
        <v>364811</v>
      </c>
      <c r="L7" s="10">
        <f t="shared" si="0"/>
        <v>155806</v>
      </c>
      <c r="M7" s="10">
        <f t="shared" si="0"/>
        <v>91202</v>
      </c>
      <c r="N7" s="10">
        <f>+N8+N20+N24</f>
        <v>3929681</v>
      </c>
      <c r="O7"/>
      <c r="P7" s="39"/>
    </row>
    <row r="8" spans="1:15" ht="18.75" customHeight="1">
      <c r="A8" s="11" t="s">
        <v>27</v>
      </c>
      <c r="B8" s="12">
        <f>+B9+B12+B16</f>
        <v>299321</v>
      </c>
      <c r="C8" s="12">
        <f>+C9+C12+C16</f>
        <v>234636</v>
      </c>
      <c r="D8" s="12">
        <f>+D9+D12+D16</f>
        <v>241471</v>
      </c>
      <c r="E8" s="12">
        <f>+E9+E12+E16</f>
        <v>44290</v>
      </c>
      <c r="F8" s="12">
        <f aca="true" t="shared" si="1" ref="F8:M8">+F9+F12+F16</f>
        <v>186476</v>
      </c>
      <c r="G8" s="12">
        <f t="shared" si="1"/>
        <v>316738</v>
      </c>
      <c r="H8" s="12">
        <f t="shared" si="1"/>
        <v>268611</v>
      </c>
      <c r="I8" s="12">
        <f t="shared" si="1"/>
        <v>253219</v>
      </c>
      <c r="J8" s="12">
        <f t="shared" si="1"/>
        <v>184068</v>
      </c>
      <c r="K8" s="12">
        <f t="shared" si="1"/>
        <v>209441</v>
      </c>
      <c r="L8" s="12">
        <f t="shared" si="1"/>
        <v>96925</v>
      </c>
      <c r="M8" s="12">
        <f t="shared" si="1"/>
        <v>59157</v>
      </c>
      <c r="N8" s="12">
        <f>SUM(B8:M8)</f>
        <v>2394353</v>
      </c>
      <c r="O8"/>
    </row>
    <row r="9" spans="1:15" ht="18.75" customHeight="1">
      <c r="A9" s="13" t="s">
        <v>4</v>
      </c>
      <c r="B9" s="14">
        <v>24897</v>
      </c>
      <c r="C9" s="14">
        <v>25268</v>
      </c>
      <c r="D9" s="14">
        <v>15935</v>
      </c>
      <c r="E9" s="14">
        <v>3634</v>
      </c>
      <c r="F9" s="14">
        <v>12620</v>
      </c>
      <c r="G9" s="14">
        <v>24561</v>
      </c>
      <c r="H9" s="14">
        <v>30345</v>
      </c>
      <c r="I9" s="14">
        <v>14860</v>
      </c>
      <c r="J9" s="14">
        <v>19167</v>
      </c>
      <c r="K9" s="14">
        <v>15613</v>
      </c>
      <c r="L9" s="14">
        <v>11690</v>
      </c>
      <c r="M9" s="14">
        <v>6856</v>
      </c>
      <c r="N9" s="12">
        <f aca="true" t="shared" si="2" ref="N9:N19">SUM(B9:M9)</f>
        <v>205446</v>
      </c>
      <c r="O9"/>
    </row>
    <row r="10" spans="1:15" ht="18.75" customHeight="1">
      <c r="A10" s="15" t="s">
        <v>5</v>
      </c>
      <c r="B10" s="14">
        <f>+B9-B11</f>
        <v>24897</v>
      </c>
      <c r="C10" s="14">
        <f>+C9-C11</f>
        <v>25268</v>
      </c>
      <c r="D10" s="14">
        <f>+D9-D11</f>
        <v>15935</v>
      </c>
      <c r="E10" s="14">
        <f>+E9-E11</f>
        <v>3634</v>
      </c>
      <c r="F10" s="14">
        <f aca="true" t="shared" si="3" ref="F10:M10">+F9-F11</f>
        <v>12620</v>
      </c>
      <c r="G10" s="14">
        <f t="shared" si="3"/>
        <v>24561</v>
      </c>
      <c r="H10" s="14">
        <f t="shared" si="3"/>
        <v>30345</v>
      </c>
      <c r="I10" s="14">
        <f t="shared" si="3"/>
        <v>14860</v>
      </c>
      <c r="J10" s="14">
        <f t="shared" si="3"/>
        <v>19167</v>
      </c>
      <c r="K10" s="14">
        <f t="shared" si="3"/>
        <v>15613</v>
      </c>
      <c r="L10" s="14">
        <f t="shared" si="3"/>
        <v>11690</v>
      </c>
      <c r="M10" s="14">
        <f t="shared" si="3"/>
        <v>6856</v>
      </c>
      <c r="N10" s="12">
        <f t="shared" si="2"/>
        <v>205446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212848</v>
      </c>
      <c r="C12" s="14">
        <f>C13+C14+C15</f>
        <v>165644</v>
      </c>
      <c r="D12" s="14">
        <f>D13+D14+D15</f>
        <v>189283</v>
      </c>
      <c r="E12" s="14">
        <f>E13+E14+E15</f>
        <v>33138</v>
      </c>
      <c r="F12" s="14">
        <f aca="true" t="shared" si="4" ref="F12:M12">F13+F14+F15</f>
        <v>139467</v>
      </c>
      <c r="G12" s="14">
        <f t="shared" si="4"/>
        <v>237803</v>
      </c>
      <c r="H12" s="14">
        <f t="shared" si="4"/>
        <v>194822</v>
      </c>
      <c r="I12" s="14">
        <f t="shared" si="4"/>
        <v>195071</v>
      </c>
      <c r="J12" s="14">
        <f t="shared" si="4"/>
        <v>134941</v>
      </c>
      <c r="K12" s="14">
        <f t="shared" si="4"/>
        <v>152926</v>
      </c>
      <c r="L12" s="14">
        <f t="shared" si="4"/>
        <v>72036</v>
      </c>
      <c r="M12" s="14">
        <f t="shared" si="4"/>
        <v>44344</v>
      </c>
      <c r="N12" s="12">
        <f t="shared" si="2"/>
        <v>1772323</v>
      </c>
      <c r="O12"/>
    </row>
    <row r="13" spans="1:15" ht="18.75" customHeight="1">
      <c r="A13" s="15" t="s">
        <v>7</v>
      </c>
      <c r="B13" s="14">
        <v>102793</v>
      </c>
      <c r="C13" s="14">
        <v>80121</v>
      </c>
      <c r="D13" s="14">
        <v>89305</v>
      </c>
      <c r="E13" s="14">
        <v>15846</v>
      </c>
      <c r="F13" s="14">
        <v>65200</v>
      </c>
      <c r="G13" s="14">
        <v>113554</v>
      </c>
      <c r="H13" s="14">
        <v>98283</v>
      </c>
      <c r="I13" s="14">
        <v>97572</v>
      </c>
      <c r="J13" s="14">
        <v>65438</v>
      </c>
      <c r="K13" s="14">
        <v>74102</v>
      </c>
      <c r="L13" s="14">
        <v>34593</v>
      </c>
      <c r="M13" s="14">
        <v>21040</v>
      </c>
      <c r="N13" s="12">
        <f t="shared" si="2"/>
        <v>857847</v>
      </c>
      <c r="O13"/>
    </row>
    <row r="14" spans="1:15" ht="18.75" customHeight="1">
      <c r="A14" s="15" t="s">
        <v>8</v>
      </c>
      <c r="B14" s="14">
        <v>100985</v>
      </c>
      <c r="C14" s="14">
        <v>74982</v>
      </c>
      <c r="D14" s="14">
        <v>92289</v>
      </c>
      <c r="E14" s="14">
        <v>15234</v>
      </c>
      <c r="F14" s="14">
        <v>65640</v>
      </c>
      <c r="G14" s="14">
        <v>108448</v>
      </c>
      <c r="H14" s="14">
        <v>85833</v>
      </c>
      <c r="I14" s="14">
        <v>90631</v>
      </c>
      <c r="J14" s="14">
        <v>63127</v>
      </c>
      <c r="K14" s="14">
        <v>72467</v>
      </c>
      <c r="L14" s="14">
        <v>34255</v>
      </c>
      <c r="M14" s="14">
        <v>21723</v>
      </c>
      <c r="N14" s="12">
        <f t="shared" si="2"/>
        <v>825614</v>
      </c>
      <c r="O14"/>
    </row>
    <row r="15" spans="1:15" ht="18.75" customHeight="1">
      <c r="A15" s="15" t="s">
        <v>9</v>
      </c>
      <c r="B15" s="14">
        <v>9070</v>
      </c>
      <c r="C15" s="14">
        <v>10541</v>
      </c>
      <c r="D15" s="14">
        <v>7689</v>
      </c>
      <c r="E15" s="14">
        <v>2058</v>
      </c>
      <c r="F15" s="14">
        <v>8627</v>
      </c>
      <c r="G15" s="14">
        <v>15801</v>
      </c>
      <c r="H15" s="14">
        <v>10706</v>
      </c>
      <c r="I15" s="14">
        <v>6868</v>
      </c>
      <c r="J15" s="14">
        <v>6376</v>
      </c>
      <c r="K15" s="14">
        <v>6357</v>
      </c>
      <c r="L15" s="14">
        <v>3188</v>
      </c>
      <c r="M15" s="14">
        <v>1581</v>
      </c>
      <c r="N15" s="12">
        <f t="shared" si="2"/>
        <v>88862</v>
      </c>
      <c r="O15"/>
    </row>
    <row r="16" spans="1:14" ht="18.75" customHeight="1">
      <c r="A16" s="16" t="s">
        <v>26</v>
      </c>
      <c r="B16" s="14">
        <f>B17+B18+B19</f>
        <v>61576</v>
      </c>
      <c r="C16" s="14">
        <f>C17+C18+C19</f>
        <v>43724</v>
      </c>
      <c r="D16" s="14">
        <f>D17+D18+D19</f>
        <v>36253</v>
      </c>
      <c r="E16" s="14">
        <f>E17+E18+E19</f>
        <v>7518</v>
      </c>
      <c r="F16" s="14">
        <f aca="true" t="shared" si="5" ref="F16:M16">F17+F18+F19</f>
        <v>34389</v>
      </c>
      <c r="G16" s="14">
        <f t="shared" si="5"/>
        <v>54374</v>
      </c>
      <c r="H16" s="14">
        <f t="shared" si="5"/>
        <v>43444</v>
      </c>
      <c r="I16" s="14">
        <f t="shared" si="5"/>
        <v>43288</v>
      </c>
      <c r="J16" s="14">
        <f t="shared" si="5"/>
        <v>29960</v>
      </c>
      <c r="K16" s="14">
        <f t="shared" si="5"/>
        <v>40902</v>
      </c>
      <c r="L16" s="14">
        <f t="shared" si="5"/>
        <v>13199</v>
      </c>
      <c r="M16" s="14">
        <f t="shared" si="5"/>
        <v>7957</v>
      </c>
      <c r="N16" s="12">
        <f t="shared" si="2"/>
        <v>416584</v>
      </c>
    </row>
    <row r="17" spans="1:15" ht="18.75" customHeight="1">
      <c r="A17" s="15" t="s">
        <v>23</v>
      </c>
      <c r="B17" s="14">
        <v>7925</v>
      </c>
      <c r="C17" s="14">
        <v>6073</v>
      </c>
      <c r="D17" s="14">
        <v>4968</v>
      </c>
      <c r="E17" s="14">
        <v>1086</v>
      </c>
      <c r="F17" s="14">
        <v>4749</v>
      </c>
      <c r="G17" s="14">
        <v>8991</v>
      </c>
      <c r="H17" s="14">
        <v>7268</v>
      </c>
      <c r="I17" s="14">
        <v>6916</v>
      </c>
      <c r="J17" s="14">
        <v>4811</v>
      </c>
      <c r="K17" s="14">
        <v>5889</v>
      </c>
      <c r="L17" s="14">
        <v>2371</v>
      </c>
      <c r="M17" s="14">
        <v>1198</v>
      </c>
      <c r="N17" s="12">
        <f t="shared" si="2"/>
        <v>62245</v>
      </c>
      <c r="O17"/>
    </row>
    <row r="18" spans="1:15" ht="18.75" customHeight="1">
      <c r="A18" s="15" t="s">
        <v>24</v>
      </c>
      <c r="B18" s="14">
        <v>2043</v>
      </c>
      <c r="C18" s="14">
        <v>1102</v>
      </c>
      <c r="D18" s="14">
        <v>1726</v>
      </c>
      <c r="E18" s="14">
        <v>257</v>
      </c>
      <c r="F18" s="14">
        <v>1235</v>
      </c>
      <c r="G18" s="14">
        <v>1903</v>
      </c>
      <c r="H18" s="14">
        <v>1772</v>
      </c>
      <c r="I18" s="14">
        <v>1559</v>
      </c>
      <c r="J18" s="14">
        <v>1096</v>
      </c>
      <c r="K18" s="14">
        <v>1988</v>
      </c>
      <c r="L18" s="14">
        <v>499</v>
      </c>
      <c r="M18" s="14">
        <v>294</v>
      </c>
      <c r="N18" s="12">
        <f t="shared" si="2"/>
        <v>15474</v>
      </c>
      <c r="O18"/>
    </row>
    <row r="19" spans="1:15" ht="18.75" customHeight="1">
      <c r="A19" s="15" t="s">
        <v>25</v>
      </c>
      <c r="B19" s="14">
        <v>51608</v>
      </c>
      <c r="C19" s="14">
        <v>36549</v>
      </c>
      <c r="D19" s="14">
        <v>29559</v>
      </c>
      <c r="E19" s="14">
        <v>6175</v>
      </c>
      <c r="F19" s="14">
        <v>28405</v>
      </c>
      <c r="G19" s="14">
        <v>43480</v>
      </c>
      <c r="H19" s="14">
        <v>34404</v>
      </c>
      <c r="I19" s="14">
        <v>34813</v>
      </c>
      <c r="J19" s="14">
        <v>24053</v>
      </c>
      <c r="K19" s="14">
        <v>33025</v>
      </c>
      <c r="L19" s="14">
        <v>10329</v>
      </c>
      <c r="M19" s="14">
        <v>6465</v>
      </c>
      <c r="N19" s="12">
        <f t="shared" si="2"/>
        <v>338865</v>
      </c>
      <c r="O19"/>
    </row>
    <row r="20" spans="1:15" ht="18.75" customHeight="1">
      <c r="A20" s="17" t="s">
        <v>10</v>
      </c>
      <c r="B20" s="18">
        <f>B21+B22+B23</f>
        <v>150718</v>
      </c>
      <c r="C20" s="18">
        <f>C21+C22+C23</f>
        <v>95777</v>
      </c>
      <c r="D20" s="18">
        <f>D21+D22+D23</f>
        <v>85083</v>
      </c>
      <c r="E20" s="18">
        <f>E21+E22+E23</f>
        <v>15912</v>
      </c>
      <c r="F20" s="18">
        <f aca="true" t="shared" si="6" ref="F20:M20">F21+F22+F23</f>
        <v>70133</v>
      </c>
      <c r="G20" s="18">
        <f t="shared" si="6"/>
        <v>119944</v>
      </c>
      <c r="H20" s="18">
        <f t="shared" si="6"/>
        <v>121926</v>
      </c>
      <c r="I20" s="18">
        <f t="shared" si="6"/>
        <v>121338</v>
      </c>
      <c r="J20" s="18">
        <f t="shared" si="6"/>
        <v>78422</v>
      </c>
      <c r="K20" s="18">
        <f t="shared" si="6"/>
        <v>120402</v>
      </c>
      <c r="L20" s="18">
        <f t="shared" si="6"/>
        <v>46772</v>
      </c>
      <c r="M20" s="18">
        <f t="shared" si="6"/>
        <v>26727</v>
      </c>
      <c r="N20" s="12">
        <f aca="true" t="shared" si="7" ref="N20:N26">SUM(B20:M20)</f>
        <v>1053154</v>
      </c>
      <c r="O20"/>
    </row>
    <row r="21" spans="1:15" ht="18.75" customHeight="1">
      <c r="A21" s="13" t="s">
        <v>11</v>
      </c>
      <c r="B21" s="14">
        <v>79640</v>
      </c>
      <c r="C21" s="14">
        <v>53679</v>
      </c>
      <c r="D21" s="14">
        <v>46325</v>
      </c>
      <c r="E21" s="14">
        <v>8662</v>
      </c>
      <c r="F21" s="14">
        <v>37662</v>
      </c>
      <c r="G21" s="14">
        <v>67177</v>
      </c>
      <c r="H21" s="14">
        <v>70196</v>
      </c>
      <c r="I21" s="14">
        <v>68062</v>
      </c>
      <c r="J21" s="14">
        <v>43403</v>
      </c>
      <c r="K21" s="14">
        <v>64588</v>
      </c>
      <c r="L21" s="14">
        <v>25212</v>
      </c>
      <c r="M21" s="14">
        <v>14006</v>
      </c>
      <c r="N21" s="12">
        <f t="shared" si="7"/>
        <v>578612</v>
      </c>
      <c r="O21"/>
    </row>
    <row r="22" spans="1:15" ht="18.75" customHeight="1">
      <c r="A22" s="13" t="s">
        <v>12</v>
      </c>
      <c r="B22" s="14">
        <v>66348</v>
      </c>
      <c r="C22" s="14">
        <v>37733</v>
      </c>
      <c r="D22" s="14">
        <v>35768</v>
      </c>
      <c r="E22" s="14">
        <v>6504</v>
      </c>
      <c r="F22" s="14">
        <v>29139</v>
      </c>
      <c r="G22" s="14">
        <v>46974</v>
      </c>
      <c r="H22" s="14">
        <v>47213</v>
      </c>
      <c r="I22" s="14">
        <v>49510</v>
      </c>
      <c r="J22" s="14">
        <v>32299</v>
      </c>
      <c r="K22" s="14">
        <v>52097</v>
      </c>
      <c r="L22" s="14">
        <v>20036</v>
      </c>
      <c r="M22" s="14">
        <v>12011</v>
      </c>
      <c r="N22" s="12">
        <f t="shared" si="7"/>
        <v>435632</v>
      </c>
      <c r="O22"/>
    </row>
    <row r="23" spans="1:15" ht="18.75" customHeight="1">
      <c r="A23" s="13" t="s">
        <v>13</v>
      </c>
      <c r="B23" s="14">
        <v>4730</v>
      </c>
      <c r="C23" s="14">
        <v>4365</v>
      </c>
      <c r="D23" s="14">
        <v>2990</v>
      </c>
      <c r="E23" s="14">
        <v>746</v>
      </c>
      <c r="F23" s="14">
        <v>3332</v>
      </c>
      <c r="G23" s="14">
        <v>5793</v>
      </c>
      <c r="H23" s="14">
        <v>4517</v>
      </c>
      <c r="I23" s="14">
        <v>3766</v>
      </c>
      <c r="J23" s="14">
        <v>2720</v>
      </c>
      <c r="K23" s="14">
        <v>3717</v>
      </c>
      <c r="L23" s="14">
        <v>1524</v>
      </c>
      <c r="M23" s="14">
        <v>710</v>
      </c>
      <c r="N23" s="12">
        <f t="shared" si="7"/>
        <v>38910</v>
      </c>
      <c r="O23"/>
    </row>
    <row r="24" spans="1:15" ht="18.75" customHeight="1">
      <c r="A24" s="17" t="s">
        <v>14</v>
      </c>
      <c r="B24" s="14">
        <f>B25+B26</f>
        <v>60799</v>
      </c>
      <c r="C24" s="14">
        <f>C25+C26</f>
        <v>52455</v>
      </c>
      <c r="D24" s="14">
        <f>D25+D26</f>
        <v>44869</v>
      </c>
      <c r="E24" s="14">
        <f>E25+E26</f>
        <v>10704</v>
      </c>
      <c r="F24" s="14">
        <f aca="true" t="shared" si="8" ref="F24:M24">F25+F26</f>
        <v>44811</v>
      </c>
      <c r="G24" s="14">
        <f t="shared" si="8"/>
        <v>73247</v>
      </c>
      <c r="H24" s="14">
        <f t="shared" si="8"/>
        <v>62101</v>
      </c>
      <c r="I24" s="14">
        <f t="shared" si="8"/>
        <v>44018</v>
      </c>
      <c r="J24" s="14">
        <f t="shared" si="8"/>
        <v>36775</v>
      </c>
      <c r="K24" s="14">
        <f t="shared" si="8"/>
        <v>34968</v>
      </c>
      <c r="L24" s="14">
        <f t="shared" si="8"/>
        <v>12109</v>
      </c>
      <c r="M24" s="14">
        <f t="shared" si="8"/>
        <v>5318</v>
      </c>
      <c r="N24" s="12">
        <f t="shared" si="7"/>
        <v>482174</v>
      </c>
      <c r="O24"/>
    </row>
    <row r="25" spans="1:15" ht="18.75" customHeight="1">
      <c r="A25" s="13" t="s">
        <v>15</v>
      </c>
      <c r="B25" s="14">
        <v>38911</v>
      </c>
      <c r="C25" s="14">
        <v>33571</v>
      </c>
      <c r="D25" s="14">
        <v>28716</v>
      </c>
      <c r="E25" s="14">
        <v>6851</v>
      </c>
      <c r="F25" s="14">
        <v>28679</v>
      </c>
      <c r="G25" s="14">
        <v>46878</v>
      </c>
      <c r="H25" s="14">
        <v>39745</v>
      </c>
      <c r="I25" s="14">
        <v>28172</v>
      </c>
      <c r="J25" s="14">
        <v>23536</v>
      </c>
      <c r="K25" s="14">
        <v>22380</v>
      </c>
      <c r="L25" s="14">
        <v>7750</v>
      </c>
      <c r="M25" s="14">
        <v>3404</v>
      </c>
      <c r="N25" s="12">
        <f t="shared" si="7"/>
        <v>308593</v>
      </c>
      <c r="O25"/>
    </row>
    <row r="26" spans="1:15" ht="18.75" customHeight="1">
      <c r="A26" s="13" t="s">
        <v>16</v>
      </c>
      <c r="B26" s="14">
        <v>21888</v>
      </c>
      <c r="C26" s="14">
        <v>18884</v>
      </c>
      <c r="D26" s="14">
        <v>16153</v>
      </c>
      <c r="E26" s="14">
        <v>3853</v>
      </c>
      <c r="F26" s="14">
        <v>16132</v>
      </c>
      <c r="G26" s="14">
        <v>26369</v>
      </c>
      <c r="H26" s="14">
        <v>22356</v>
      </c>
      <c r="I26" s="14">
        <v>15846</v>
      </c>
      <c r="J26" s="14">
        <v>13239</v>
      </c>
      <c r="K26" s="14">
        <v>12588</v>
      </c>
      <c r="L26" s="14">
        <v>4359</v>
      </c>
      <c r="M26" s="14">
        <v>1914</v>
      </c>
      <c r="N26" s="12">
        <f t="shared" si="7"/>
        <v>173581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0.9949838075867496</v>
      </c>
      <c r="C32" s="23">
        <f aca="true" t="shared" si="9" ref="C32:M32">(((+C$8+C$20)*C$29)+(C$24*C$30))/C$7</f>
        <v>0.9922591924631987</v>
      </c>
      <c r="D32" s="23">
        <f t="shared" si="9"/>
        <v>1</v>
      </c>
      <c r="E32" s="23">
        <f t="shared" si="9"/>
        <v>0.99073102981412</v>
      </c>
      <c r="F32" s="23">
        <f t="shared" si="9"/>
        <v>1</v>
      </c>
      <c r="G32" s="23">
        <f t="shared" si="9"/>
        <v>1</v>
      </c>
      <c r="H32" s="23">
        <f t="shared" si="9"/>
        <v>0.9958840618772616</v>
      </c>
      <c r="I32" s="23">
        <f t="shared" si="9"/>
        <v>0.9958145699098131</v>
      </c>
      <c r="J32" s="23">
        <f t="shared" si="9"/>
        <v>0.9975914657577732</v>
      </c>
      <c r="K32" s="23">
        <f t="shared" si="9"/>
        <v>0.998140463966273</v>
      </c>
      <c r="L32" s="23">
        <f t="shared" si="9"/>
        <v>0.997808339858542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1.7550519382022678</v>
      </c>
      <c r="C35" s="26">
        <f>C32*C34</f>
        <v>1.6911073417150295</v>
      </c>
      <c r="D35" s="26">
        <f>D32*D34</f>
        <v>1.5792</v>
      </c>
      <c r="E35" s="26">
        <f>E32*E34</f>
        <v>2.0014748264304854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1.697285206657417</v>
      </c>
      <c r="I35" s="26">
        <f t="shared" si="10"/>
        <v>1.6567366999589561</v>
      </c>
      <c r="J35" s="26">
        <f t="shared" si="10"/>
        <v>1.8691871293903397</v>
      </c>
      <c r="K35" s="26">
        <f t="shared" si="10"/>
        <v>1.7881686411955782</v>
      </c>
      <c r="L35" s="26">
        <f t="shared" si="10"/>
        <v>2.1231365855510056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-0.0036089328</v>
      </c>
      <c r="C36" s="26">
        <v>-0.0055566409</v>
      </c>
      <c r="D36" s="26">
        <v>-0.00518616</v>
      </c>
      <c r="E36" s="26">
        <v>-0.0007329422</v>
      </c>
      <c r="F36" s="26">
        <v>-0.00317151</v>
      </c>
      <c r="G36" s="26">
        <v>-0.0029336</v>
      </c>
      <c r="H36" s="26">
        <v>-0.0024575268</v>
      </c>
      <c r="I36" s="26">
        <v>-0.0015062295</v>
      </c>
      <c r="J36" s="26">
        <v>-0.0004203966</v>
      </c>
      <c r="K36" s="26">
        <v>-0.0012290748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896740.9219936837</v>
      </c>
      <c r="C42" s="69">
        <f aca="true" t="shared" si="12" ref="C42:M42">C43+C44+C45+C46</f>
        <v>647838.6657196487</v>
      </c>
      <c r="D42" s="69">
        <f t="shared" si="12"/>
        <v>589245.45249432</v>
      </c>
      <c r="E42" s="69">
        <f t="shared" si="12"/>
        <v>141945.9240432468</v>
      </c>
      <c r="F42" s="69">
        <f t="shared" si="12"/>
        <v>555380.8614558</v>
      </c>
      <c r="G42" s="69">
        <f t="shared" si="12"/>
        <v>744932.7696856</v>
      </c>
      <c r="H42" s="69">
        <f t="shared" si="12"/>
        <v>768504.4513553015</v>
      </c>
      <c r="I42" s="69">
        <f t="shared" si="12"/>
        <v>693561.4141723575</v>
      </c>
      <c r="J42" s="69">
        <f t="shared" si="12"/>
        <v>559406.276288501</v>
      </c>
      <c r="K42" s="69">
        <f t="shared" si="12"/>
        <v>652443.0501563372</v>
      </c>
      <c r="L42" s="69">
        <f t="shared" si="12"/>
        <v>330797.41884835996</v>
      </c>
      <c r="M42" s="69">
        <f t="shared" si="12"/>
        <v>190596.9963424</v>
      </c>
      <c r="N42" s="69">
        <f>N43+N44+N45+N46</f>
        <v>6771394.202555557</v>
      </c>
    </row>
    <row r="43" spans="1:14" ht="18.75" customHeight="1">
      <c r="A43" s="66" t="s">
        <v>94</v>
      </c>
      <c r="B43" s="63">
        <f aca="true" t="shared" si="13" ref="B43:H43">B35*B7</f>
        <v>896547.2220073701</v>
      </c>
      <c r="C43" s="63">
        <f t="shared" si="13"/>
        <v>647470.8857077499</v>
      </c>
      <c r="D43" s="63">
        <f t="shared" si="13"/>
        <v>586551.2016</v>
      </c>
      <c r="E43" s="63">
        <f t="shared" si="13"/>
        <v>141916.57404288</v>
      </c>
      <c r="F43" s="63">
        <f t="shared" si="13"/>
        <v>555185.498</v>
      </c>
      <c r="G43" s="63">
        <f t="shared" si="13"/>
        <v>744802.2973999999</v>
      </c>
      <c r="H43" s="63">
        <f t="shared" si="13"/>
        <v>768255.7813709999</v>
      </c>
      <c r="I43" s="63">
        <f>I35*I7</f>
        <v>693468.56418532</v>
      </c>
      <c r="J43" s="63">
        <f>J35*J7</f>
        <v>559382.286277</v>
      </c>
      <c r="K43" s="63">
        <f>K35*K7</f>
        <v>652343.5901632</v>
      </c>
      <c r="L43" s="63">
        <f>L35*L7</f>
        <v>330797.41884835996</v>
      </c>
      <c r="M43" s="63">
        <f>M35*M7</f>
        <v>190520.978</v>
      </c>
      <c r="N43" s="65">
        <f>SUM(B43:M43)</f>
        <v>6767242.297602881</v>
      </c>
    </row>
    <row r="44" spans="1:14" ht="18.75" customHeight="1">
      <c r="A44" s="66" t="s">
        <v>95</v>
      </c>
      <c r="B44" s="63">
        <f aca="true" t="shared" si="14" ref="B44:M44">B36*B7</f>
        <v>-1843.5800136864</v>
      </c>
      <c r="C44" s="63">
        <f t="shared" si="14"/>
        <v>-2127.4599881012</v>
      </c>
      <c r="D44" s="63">
        <f t="shared" si="14"/>
        <v>-1926.2591056800002</v>
      </c>
      <c r="E44" s="63">
        <f t="shared" si="14"/>
        <v>-51.9699996332</v>
      </c>
      <c r="F44" s="63">
        <f t="shared" si="14"/>
        <v>-955.9565442</v>
      </c>
      <c r="G44" s="63">
        <f t="shared" si="14"/>
        <v>-1495.9277144</v>
      </c>
      <c r="H44" s="63">
        <f t="shared" si="14"/>
        <v>-1112.3700156984</v>
      </c>
      <c r="I44" s="63">
        <f t="shared" si="14"/>
        <v>-630.4700129624999</v>
      </c>
      <c r="J44" s="63">
        <f t="shared" si="14"/>
        <v>-125.809988499</v>
      </c>
      <c r="K44" s="63">
        <f t="shared" si="14"/>
        <v>-448.3800068628</v>
      </c>
      <c r="L44" s="63">
        <f t="shared" si="14"/>
        <v>0</v>
      </c>
      <c r="M44" s="63">
        <f t="shared" si="14"/>
        <v>-506.06165760000005</v>
      </c>
      <c r="N44" s="28">
        <f>SUM(B44:M44)</f>
        <v>-11224.2450473235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-88569.02</v>
      </c>
      <c r="C48" s="28">
        <f aca="true" t="shared" si="16" ref="C48:M48">+C49+C52+C60+C61</f>
        <v>-88557.84</v>
      </c>
      <c r="D48" s="28">
        <f t="shared" si="16"/>
        <v>-55875.22</v>
      </c>
      <c r="E48" s="28">
        <f t="shared" si="16"/>
        <v>-13365.28</v>
      </c>
      <c r="F48" s="28">
        <f t="shared" si="16"/>
        <v>-45201.48</v>
      </c>
      <c r="G48" s="28">
        <f t="shared" si="16"/>
        <v>-87054.9</v>
      </c>
      <c r="H48" s="28">
        <f t="shared" si="16"/>
        <v>-107855.3</v>
      </c>
      <c r="I48" s="28">
        <f t="shared" si="16"/>
        <v>-54436</v>
      </c>
      <c r="J48" s="28">
        <f t="shared" si="16"/>
        <v>-80258.74</v>
      </c>
      <c r="K48" s="28">
        <f t="shared" si="16"/>
        <v>-59298.34</v>
      </c>
      <c r="L48" s="28">
        <f t="shared" si="16"/>
        <v>-42271.76</v>
      </c>
      <c r="M48" s="28">
        <f t="shared" si="16"/>
        <v>-24175.76</v>
      </c>
      <c r="N48" s="28">
        <f>+N49+N52+N60+N61</f>
        <v>-746919.64</v>
      </c>
      <c r="P48" s="40"/>
    </row>
    <row r="49" spans="1:16" ht="18.75" customHeight="1">
      <c r="A49" s="17" t="s">
        <v>49</v>
      </c>
      <c r="B49" s="29">
        <f>B50+B51</f>
        <v>-87139.5</v>
      </c>
      <c r="C49" s="29">
        <f>C50+C51</f>
        <v>-88438</v>
      </c>
      <c r="D49" s="29">
        <f>D50+D51</f>
        <v>-55772.5</v>
      </c>
      <c r="E49" s="29">
        <f>E50+E51</f>
        <v>-12719</v>
      </c>
      <c r="F49" s="29">
        <f aca="true" t="shared" si="17" ref="F49:M49">F50+F51</f>
        <v>-44170</v>
      </c>
      <c r="G49" s="29">
        <f t="shared" si="17"/>
        <v>-85963.5</v>
      </c>
      <c r="H49" s="29">
        <f t="shared" si="17"/>
        <v>-106207.5</v>
      </c>
      <c r="I49" s="29">
        <f t="shared" si="17"/>
        <v>-52010</v>
      </c>
      <c r="J49" s="29">
        <f t="shared" si="17"/>
        <v>-67084.5</v>
      </c>
      <c r="K49" s="29">
        <f t="shared" si="17"/>
        <v>-54645.5</v>
      </c>
      <c r="L49" s="29">
        <f t="shared" si="17"/>
        <v>-40915</v>
      </c>
      <c r="M49" s="29">
        <f t="shared" si="17"/>
        <v>-23996</v>
      </c>
      <c r="N49" s="28">
        <f aca="true" t="shared" si="18" ref="N49:N61">SUM(B49:M49)</f>
        <v>-719061</v>
      </c>
      <c r="P49" s="40"/>
    </row>
    <row r="50" spans="1:16" ht="18.75" customHeight="1">
      <c r="A50" s="13" t="s">
        <v>50</v>
      </c>
      <c r="B50" s="20">
        <f>ROUND(-B9*$D$3,2)</f>
        <v>-87139.5</v>
      </c>
      <c r="C50" s="20">
        <f>ROUND(-C9*$D$3,2)</f>
        <v>-88438</v>
      </c>
      <c r="D50" s="20">
        <f>ROUND(-D9*$D$3,2)</f>
        <v>-55772.5</v>
      </c>
      <c r="E50" s="20">
        <f>ROUND(-E9*$D$3,2)</f>
        <v>-12719</v>
      </c>
      <c r="F50" s="20">
        <f aca="true" t="shared" si="19" ref="F50:M50">ROUND(-F9*$D$3,2)</f>
        <v>-44170</v>
      </c>
      <c r="G50" s="20">
        <f t="shared" si="19"/>
        <v>-85963.5</v>
      </c>
      <c r="H50" s="20">
        <f t="shared" si="19"/>
        <v>-106207.5</v>
      </c>
      <c r="I50" s="20">
        <f t="shared" si="19"/>
        <v>-52010</v>
      </c>
      <c r="J50" s="20">
        <f t="shared" si="19"/>
        <v>-67084.5</v>
      </c>
      <c r="K50" s="20">
        <f t="shared" si="19"/>
        <v>-54645.5</v>
      </c>
      <c r="L50" s="20">
        <f t="shared" si="19"/>
        <v>-40915</v>
      </c>
      <c r="M50" s="20">
        <f t="shared" si="19"/>
        <v>-23996</v>
      </c>
      <c r="N50" s="54">
        <f t="shared" si="18"/>
        <v>-719061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808171.9019936837</v>
      </c>
      <c r="C63" s="32">
        <f t="shared" si="22"/>
        <v>559280.8257196487</v>
      </c>
      <c r="D63" s="32">
        <f t="shared" si="22"/>
        <v>533370.23249432</v>
      </c>
      <c r="E63" s="32">
        <f t="shared" si="22"/>
        <v>128580.64404324681</v>
      </c>
      <c r="F63" s="32">
        <f t="shared" si="22"/>
        <v>510179.38145580003</v>
      </c>
      <c r="G63" s="32">
        <f t="shared" si="22"/>
        <v>657877.8696855999</v>
      </c>
      <c r="H63" s="32">
        <f t="shared" si="22"/>
        <v>660649.1513553015</v>
      </c>
      <c r="I63" s="32">
        <f t="shared" si="22"/>
        <v>639125.4141723575</v>
      </c>
      <c r="J63" s="32">
        <f t="shared" si="22"/>
        <v>479147.536288501</v>
      </c>
      <c r="K63" s="32">
        <f t="shared" si="22"/>
        <v>593144.7101563372</v>
      </c>
      <c r="L63" s="32">
        <f t="shared" si="22"/>
        <v>288525.65884835995</v>
      </c>
      <c r="M63" s="32">
        <f t="shared" si="22"/>
        <v>166421.2363424</v>
      </c>
      <c r="N63" s="32">
        <f>SUM(B63:M63)</f>
        <v>6024474.562555557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808171.9099999999</v>
      </c>
      <c r="C66" s="42">
        <f aca="true" t="shared" si="23" ref="C66:M66">SUM(C67:C80)</f>
        <v>559280.8300000001</v>
      </c>
      <c r="D66" s="42">
        <f t="shared" si="23"/>
        <v>533370.23</v>
      </c>
      <c r="E66" s="42">
        <f t="shared" si="23"/>
        <v>128580.64</v>
      </c>
      <c r="F66" s="42">
        <f t="shared" si="23"/>
        <v>510179.38</v>
      </c>
      <c r="G66" s="42">
        <f t="shared" si="23"/>
        <v>657877.87</v>
      </c>
      <c r="H66" s="42">
        <f t="shared" si="23"/>
        <v>660649.16</v>
      </c>
      <c r="I66" s="42">
        <f t="shared" si="23"/>
        <v>639125.4</v>
      </c>
      <c r="J66" s="42">
        <f t="shared" si="23"/>
        <v>479147.54</v>
      </c>
      <c r="K66" s="42">
        <f t="shared" si="23"/>
        <v>593144.71</v>
      </c>
      <c r="L66" s="42">
        <f t="shared" si="23"/>
        <v>288525.66</v>
      </c>
      <c r="M66" s="42">
        <f t="shared" si="23"/>
        <v>166421.24</v>
      </c>
      <c r="N66" s="32">
        <f>SUM(N67:N80)</f>
        <v>6024474.57</v>
      </c>
      <c r="P66" s="40"/>
    </row>
    <row r="67" spans="1:14" ht="18.75" customHeight="1">
      <c r="A67" s="17" t="s">
        <v>100</v>
      </c>
      <c r="B67" s="42">
        <v>167726.71</v>
      </c>
      <c r="C67" s="42">
        <v>159826.8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327553.51</v>
      </c>
    </row>
    <row r="68" spans="1:14" ht="18.75" customHeight="1">
      <c r="A68" s="17" t="s">
        <v>101</v>
      </c>
      <c r="B68" s="42">
        <v>640445.2</v>
      </c>
      <c r="C68" s="42">
        <v>399454.03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1039899.23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533370.23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533370.23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128580.64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128580.64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510179.38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510179.38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657877.87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657877.87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497436.39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497436.39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163212.77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163212.77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639125.4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639125.4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479147.54</v>
      </c>
      <c r="K76" s="41">
        <v>0</v>
      </c>
      <c r="L76" s="41">
        <v>0</v>
      </c>
      <c r="M76" s="41">
        <v>0</v>
      </c>
      <c r="N76" s="32">
        <f t="shared" si="24"/>
        <v>479147.54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593144.71</v>
      </c>
      <c r="L77" s="41">
        <v>0</v>
      </c>
      <c r="M77" s="70"/>
      <c r="N77" s="29">
        <f t="shared" si="24"/>
        <v>593144.71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288525.66</v>
      </c>
      <c r="M78" s="41">
        <v>0</v>
      </c>
      <c r="N78" s="32">
        <f t="shared" si="24"/>
        <v>288525.66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166421.24</v>
      </c>
      <c r="N79" s="29">
        <f t="shared" si="24"/>
        <v>166421.24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1.962320834044733</v>
      </c>
      <c r="C84" s="52">
        <v>1.951931293634927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1.7084866922704411</v>
      </c>
      <c r="C85" s="52">
        <v>1.6043838987091543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1.5791999956922431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2.0014747694130257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1.84190000663526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1.460600005098749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1.7197096333888533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1.635142054922349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1.656736666069402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1.8691871418308188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1.7881686407482231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2.1231365929425055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2.0890000219293436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2015-06-09T18:55:35Z</dcterms:modified>
  <cp:category/>
  <cp:version/>
  <cp:contentType/>
  <cp:contentStatus/>
</cp:coreProperties>
</file>