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<sst xmlns="http://schemas.openxmlformats.org/spreadsheetml/2006/main" count="126" uniqueCount="126">
  <si>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</si>
  <si>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</si>
  <si>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</si>
  <si>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</si>
  <si>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</si>
  <si>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</si>
  <si>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</si>
  <si>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</si>
  <si>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</si>
  <si>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</si>
  <si>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</si>
  <si>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</si>
  <si>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</si>
  <si>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</si>
  <si>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</si>
  <si>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</si>
  <si>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</si>
  <si>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</si>
  <si>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</si>
  <si>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</si>
  <si>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</si>
  <si>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</si>
  <si>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</si>
  <si>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</si>
  <si>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</si>
  <si>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</si>
  <si>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</si>
  <si>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</si>
  <si>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</si>
  <si>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</si>
  <si>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</si>
  <si>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</si>
  <si>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</si>
  <si>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</si>
  <si>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</si>
  <si>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</si>
  <si>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</si>
  <si>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</si>
  <si>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</si>
  <si>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</si>
  <si>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</si>
  <si>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</si>
  <si>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</si>
  <si>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</si>
  <si>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</si>
  <si>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</si>
  <si>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</si>
  <si>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</si>
  <si>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</si>
  <si>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</si>
  <si>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</si>
  <si>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</si>
  <si>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</si>
  <si>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</si>
  <si>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</si>
  <si>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</si>
  <si>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</si>
  <si>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</si>
  <si>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</si>
  <si>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</si>
  <si>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</si>
  <si>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</si>
  <si>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</si>
  <si>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</si>
  <si>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</si>
  <si>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</si>
  <si>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</si>
  <si>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</si>
  <si>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</si>
  <si>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</si>
  <si>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</si>
  <si>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</si>
  <si>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</si>
  <si>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</si>
  <si>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</si>
  <si>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</si>
  <si>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</si>
  <si>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</si>
  <si>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</si>
  <si>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</si>
  <si>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</si>
  <si>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</si>
  <si>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</si>
  <si>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</si>
  <si>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</si>
  <si>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</si>
  <si>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</si>
  <si>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</si>
  <si>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</si>
  <si>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</si>
  <si>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</si>
  <si>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</si>
  <si>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</si>
  <si>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</si>
  <si>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</si>
  <si>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</si>
  <si>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</si>
  <si>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</si>
  <si>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</si>
  <si>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</si>
  <si>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</si>
  <si>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</si>
  <si>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</si>
  <si>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</si>
  <si>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</si>
  <si>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</si>
  <si>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</si>
  <si>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</si>
  <si>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</si>
  <si>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</si>
  <si>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</si>
  <si>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</si>
  <si>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</si>
  <si>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</si>
  <si>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</si>
  <si>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</si>
  <si>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</si>
  <si>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</si>
  <si>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</si>
  <si>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</si>
  <si>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</si>
  <si>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</si>
  <si>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</si>
  <si>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</si>
  <si>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</si>
  <si>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30/06/15 - VENCIMENTO 07/07/15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</si>
</sst>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592439</v>
      </c>
      <c r="C7" s="9">
        <f t="shared" si="0"/>
        <v>745692</v>
      </c>
      <c r="D7" s="9">
        <f t="shared" si="0"/>
        <v>791047</v>
      </c>
      <c r="E7" s="9">
        <f t="shared" si="0"/>
        <v>526410</v>
      </c>
      <c r="F7" s="9">
        <f t="shared" si="0"/>
        <v>716279</v>
      </c>
      <c r="G7" s="9">
        <f t="shared" si="0"/>
        <v>1187701</v>
      </c>
      <c r="H7" s="9">
        <f t="shared" si="0"/>
        <v>542177</v>
      </c>
      <c r="I7" s="9">
        <f t="shared" si="0"/>
        <v>118219</v>
      </c>
      <c r="J7" s="9">
        <f t="shared" si="0"/>
        <v>304480</v>
      </c>
      <c r="K7" s="9">
        <f t="shared" si="0"/>
        <v>5524444</v>
      </c>
      <c r="L7" s="52"/>
    </row>
    <row r="8" spans="1:11" ht="17.25" customHeight="1">
      <c r="A8" s="10" t="s">
        <v>103</v>
      </c>
      <c r="B8" s="11">
        <f>B9+B12+B16</f>
        <v>351264</v>
      </c>
      <c r="C8" s="11">
        <f aca="true" t="shared" si="1" ref="C8:J8">C9+C12+C16</f>
        <v>455231</v>
      </c>
      <c r="D8" s="11">
        <f t="shared" si="1"/>
        <v>453834</v>
      </c>
      <c r="E8" s="11">
        <f t="shared" si="1"/>
        <v>316104</v>
      </c>
      <c r="F8" s="11">
        <f t="shared" si="1"/>
        <v>411343</v>
      </c>
      <c r="G8" s="11">
        <f t="shared" si="1"/>
        <v>665960</v>
      </c>
      <c r="H8" s="11">
        <f t="shared" si="1"/>
        <v>338657</v>
      </c>
      <c r="I8" s="11">
        <f t="shared" si="1"/>
        <v>64061</v>
      </c>
      <c r="J8" s="11">
        <f t="shared" si="1"/>
        <v>174966</v>
      </c>
      <c r="K8" s="11">
        <f>SUM(B8:J8)</f>
        <v>3231420</v>
      </c>
    </row>
    <row r="9" spans="1:11" ht="17.25" customHeight="1">
      <c r="A9" s="15" t="s">
        <v>17</v>
      </c>
      <c r="B9" s="13">
        <f>+B10+B11</f>
        <v>42510</v>
      </c>
      <c r="C9" s="13">
        <f aca="true" t="shared" si="2" ref="C9:J9">+C10+C11</f>
        <v>58722</v>
      </c>
      <c r="D9" s="13">
        <f t="shared" si="2"/>
        <v>52822</v>
      </c>
      <c r="E9" s="13">
        <f t="shared" si="2"/>
        <v>39000</v>
      </c>
      <c r="F9" s="13">
        <f t="shared" si="2"/>
        <v>45114</v>
      </c>
      <c r="G9" s="13">
        <f t="shared" si="2"/>
        <v>57396</v>
      </c>
      <c r="H9" s="13">
        <f t="shared" si="2"/>
        <v>52179</v>
      </c>
      <c r="I9" s="13">
        <f t="shared" si="2"/>
        <v>9472</v>
      </c>
      <c r="J9" s="13">
        <f t="shared" si="2"/>
        <v>18021</v>
      </c>
      <c r="K9" s="11">
        <f>SUM(B9:J9)</f>
        <v>375236</v>
      </c>
    </row>
    <row r="10" spans="1:11" ht="17.25" customHeight="1">
      <c r="A10" s="29" t="s">
        <v>18</v>
      </c>
      <c r="B10" s="13">
        <v>42510</v>
      </c>
      <c r="C10" s="13">
        <v>58722</v>
      </c>
      <c r="D10" s="13">
        <v>52822</v>
      </c>
      <c r="E10" s="13">
        <v>39000</v>
      </c>
      <c r="F10" s="13">
        <v>45114</v>
      </c>
      <c r="G10" s="13">
        <v>57396</v>
      </c>
      <c r="H10" s="13">
        <v>52179</v>
      </c>
      <c r="I10" s="13">
        <v>9472</v>
      </c>
      <c r="J10" s="13">
        <v>18021</v>
      </c>
      <c r="K10" s="11">
        <f>SUM(B10:J10)</f>
        <v>375236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252540</v>
      </c>
      <c r="C12" s="17">
        <f t="shared" si="3"/>
        <v>328623</v>
      </c>
      <c r="D12" s="17">
        <f t="shared" si="3"/>
        <v>336419</v>
      </c>
      <c r="E12" s="17">
        <f t="shared" si="3"/>
        <v>234328</v>
      </c>
      <c r="F12" s="17">
        <f t="shared" si="3"/>
        <v>305559</v>
      </c>
      <c r="G12" s="17">
        <f t="shared" si="3"/>
        <v>513342</v>
      </c>
      <c r="H12" s="17">
        <f t="shared" si="3"/>
        <v>242247</v>
      </c>
      <c r="I12" s="17">
        <f t="shared" si="3"/>
        <v>45503</v>
      </c>
      <c r="J12" s="17">
        <f t="shared" si="3"/>
        <v>130237</v>
      </c>
      <c r="K12" s="11">
        <f aca="true" t="shared" si="4" ref="K12:K27">SUM(B12:J12)</f>
        <v>2388798</v>
      </c>
    </row>
    <row r="13" spans="1:13" ht="17.25" customHeight="1">
      <c r="A13" s="14" t="s">
        <v>20</v>
      </c>
      <c r="B13" s="13">
        <v>124115</v>
      </c>
      <c r="C13" s="13">
        <v>171943</v>
      </c>
      <c r="D13" s="13">
        <v>181680</v>
      </c>
      <c r="E13" s="13">
        <v>122806</v>
      </c>
      <c r="F13" s="13">
        <v>159933</v>
      </c>
      <c r="G13" s="13">
        <v>256077</v>
      </c>
      <c r="H13" s="13">
        <v>117880</v>
      </c>
      <c r="I13" s="13">
        <v>26032</v>
      </c>
      <c r="J13" s="13">
        <v>70794</v>
      </c>
      <c r="K13" s="11">
        <f t="shared" si="4"/>
        <v>1231260</v>
      </c>
      <c r="L13" s="52"/>
      <c r="M13" s="53"/>
    </row>
    <row r="14" spans="1:12" ht="17.25" customHeight="1">
      <c r="A14" s="14" t="s">
        <v>21</v>
      </c>
      <c r="B14" s="13">
        <v>117992</v>
      </c>
      <c r="C14" s="13">
        <v>141436</v>
      </c>
      <c r="D14" s="13">
        <v>141641</v>
      </c>
      <c r="E14" s="13">
        <v>101654</v>
      </c>
      <c r="F14" s="13">
        <v>134447</v>
      </c>
      <c r="G14" s="13">
        <v>240757</v>
      </c>
      <c r="H14" s="13">
        <v>111710</v>
      </c>
      <c r="I14" s="13">
        <v>17334</v>
      </c>
      <c r="J14" s="13">
        <v>54999</v>
      </c>
      <c r="K14" s="11">
        <f t="shared" si="4"/>
        <v>1061970</v>
      </c>
      <c r="L14" s="52"/>
    </row>
    <row r="15" spans="1:11" ht="17.25" customHeight="1">
      <c r="A15" s="14" t="s">
        <v>22</v>
      </c>
      <c r="B15" s="13">
        <v>10433</v>
      </c>
      <c r="C15" s="13">
        <v>15244</v>
      </c>
      <c r="D15" s="13">
        <v>13098</v>
      </c>
      <c r="E15" s="13">
        <v>9868</v>
      </c>
      <c r="F15" s="13">
        <v>11179</v>
      </c>
      <c r="G15" s="13">
        <v>16508</v>
      </c>
      <c r="H15" s="13">
        <v>12657</v>
      </c>
      <c r="I15" s="13">
        <v>2137</v>
      </c>
      <c r="J15" s="13">
        <v>4444</v>
      </c>
      <c r="K15" s="11">
        <f t="shared" si="4"/>
        <v>95568</v>
      </c>
    </row>
    <row r="16" spans="1:11" ht="17.25" customHeight="1">
      <c r="A16" s="15" t="s">
        <v>99</v>
      </c>
      <c r="B16" s="13">
        <f>B17+B18+B19</f>
        <v>56214</v>
      </c>
      <c r="C16" s="13">
        <f aca="true" t="shared" si="5" ref="C16:J16">C17+C18+C19</f>
        <v>67886</v>
      </c>
      <c r="D16" s="13">
        <f t="shared" si="5"/>
        <v>64593</v>
      </c>
      <c r="E16" s="13">
        <f t="shared" si="5"/>
        <v>42776</v>
      </c>
      <c r="F16" s="13">
        <f t="shared" si="5"/>
        <v>60670</v>
      </c>
      <c r="G16" s="13">
        <f t="shared" si="5"/>
        <v>95222</v>
      </c>
      <c r="H16" s="13">
        <f t="shared" si="5"/>
        <v>44231</v>
      </c>
      <c r="I16" s="13">
        <f t="shared" si="5"/>
        <v>9086</v>
      </c>
      <c r="J16" s="13">
        <f t="shared" si="5"/>
        <v>26708</v>
      </c>
      <c r="K16" s="11">
        <f t="shared" si="4"/>
        <v>467386</v>
      </c>
    </row>
    <row r="17" spans="1:11" ht="17.25" customHeight="1">
      <c r="A17" s="14" t="s">
        <v>100</v>
      </c>
      <c r="B17" s="13">
        <v>10981</v>
      </c>
      <c r="C17" s="13">
        <v>14588</v>
      </c>
      <c r="D17" s="13">
        <v>13643</v>
      </c>
      <c r="E17" s="13">
        <v>10253</v>
      </c>
      <c r="F17" s="13">
        <v>14042</v>
      </c>
      <c r="G17" s="13">
        <v>23344</v>
      </c>
      <c r="H17" s="13">
        <v>10999</v>
      </c>
      <c r="I17" s="13">
        <v>2385</v>
      </c>
      <c r="J17" s="13">
        <v>5258</v>
      </c>
      <c r="K17" s="11">
        <f t="shared" si="4"/>
        <v>105493</v>
      </c>
    </row>
    <row r="18" spans="1:11" ht="17.25" customHeight="1">
      <c r="A18" s="14" t="s">
        <v>101</v>
      </c>
      <c r="B18" s="13">
        <v>2650</v>
      </c>
      <c r="C18" s="13">
        <v>2574</v>
      </c>
      <c r="D18" s="13">
        <v>2920</v>
      </c>
      <c r="E18" s="13">
        <v>2087</v>
      </c>
      <c r="F18" s="13">
        <v>2923</v>
      </c>
      <c r="G18" s="13">
        <v>5728</v>
      </c>
      <c r="H18" s="13">
        <v>1986</v>
      </c>
      <c r="I18" s="13">
        <v>459</v>
      </c>
      <c r="J18" s="13">
        <v>1189</v>
      </c>
      <c r="K18" s="11">
        <f t="shared" si="4"/>
        <v>22516</v>
      </c>
    </row>
    <row r="19" spans="1:11" ht="17.25" customHeight="1">
      <c r="A19" s="14" t="s">
        <v>102</v>
      </c>
      <c r="B19" s="13">
        <v>42583</v>
      </c>
      <c r="C19" s="13">
        <v>50724</v>
      </c>
      <c r="D19" s="13">
        <v>48030</v>
      </c>
      <c r="E19" s="13">
        <v>30436</v>
      </c>
      <c r="F19" s="13">
        <v>43705</v>
      </c>
      <c r="G19" s="13">
        <v>66150</v>
      </c>
      <c r="H19" s="13">
        <v>31246</v>
      </c>
      <c r="I19" s="13">
        <v>6242</v>
      </c>
      <c r="J19" s="13">
        <v>20261</v>
      </c>
      <c r="K19" s="11">
        <f t="shared" si="4"/>
        <v>339377</v>
      </c>
    </row>
    <row r="20" spans="1:11" ht="17.25" customHeight="1">
      <c r="A20" s="16" t="s">
        <v>23</v>
      </c>
      <c r="B20" s="11">
        <f>+B21+B22+B23</f>
        <v>184298</v>
      </c>
      <c r="C20" s="11">
        <f aca="true" t="shared" si="6" ref="C20:J20">+C21+C22+C23</f>
        <v>203519</v>
      </c>
      <c r="D20" s="11">
        <f t="shared" si="6"/>
        <v>237225</v>
      </c>
      <c r="E20" s="11">
        <f t="shared" si="6"/>
        <v>148947</v>
      </c>
      <c r="F20" s="11">
        <f t="shared" si="6"/>
        <v>231357</v>
      </c>
      <c r="G20" s="11">
        <f t="shared" si="6"/>
        <v>431346</v>
      </c>
      <c r="H20" s="11">
        <f t="shared" si="6"/>
        <v>151031</v>
      </c>
      <c r="I20" s="11">
        <f t="shared" si="6"/>
        <v>35934</v>
      </c>
      <c r="J20" s="11">
        <f t="shared" si="6"/>
        <v>86838</v>
      </c>
      <c r="K20" s="11">
        <f t="shared" si="4"/>
        <v>1710495</v>
      </c>
    </row>
    <row r="21" spans="1:12" ht="17.25" customHeight="1">
      <c r="A21" s="12" t="s">
        <v>24</v>
      </c>
      <c r="B21" s="13">
        <v>101425</v>
      </c>
      <c r="C21" s="13">
        <v>122704</v>
      </c>
      <c r="D21" s="13">
        <v>144366</v>
      </c>
      <c r="E21" s="13">
        <v>88679</v>
      </c>
      <c r="F21" s="13">
        <v>136599</v>
      </c>
      <c r="G21" s="13">
        <v>237369</v>
      </c>
      <c r="H21" s="13">
        <v>88296</v>
      </c>
      <c r="I21" s="13">
        <v>22988</v>
      </c>
      <c r="J21" s="13">
        <v>51912</v>
      </c>
      <c r="K21" s="11">
        <f t="shared" si="4"/>
        <v>994338</v>
      </c>
      <c r="L21" s="52"/>
    </row>
    <row r="22" spans="1:12" ht="17.25" customHeight="1">
      <c r="A22" s="12" t="s">
        <v>25</v>
      </c>
      <c r="B22" s="13">
        <v>77031</v>
      </c>
      <c r="C22" s="13">
        <v>73723</v>
      </c>
      <c r="D22" s="13">
        <v>85463</v>
      </c>
      <c r="E22" s="13">
        <v>55747</v>
      </c>
      <c r="F22" s="13">
        <v>88511</v>
      </c>
      <c r="G22" s="13">
        <v>183455</v>
      </c>
      <c r="H22" s="13">
        <v>57197</v>
      </c>
      <c r="I22" s="13">
        <v>11810</v>
      </c>
      <c r="J22" s="13">
        <v>32540</v>
      </c>
      <c r="K22" s="11">
        <f t="shared" si="4"/>
        <v>665477</v>
      </c>
      <c r="L22" s="52"/>
    </row>
    <row r="23" spans="1:11" ht="17.25" customHeight="1">
      <c r="A23" s="12" t="s">
        <v>26</v>
      </c>
      <c r="B23" s="13">
        <v>5842</v>
      </c>
      <c r="C23" s="13">
        <v>7092</v>
      </c>
      <c r="D23" s="13">
        <v>7396</v>
      </c>
      <c r="E23" s="13">
        <v>4521</v>
      </c>
      <c r="F23" s="13">
        <v>6247</v>
      </c>
      <c r="G23" s="13">
        <v>10522</v>
      </c>
      <c r="H23" s="13">
        <v>5538</v>
      </c>
      <c r="I23" s="13">
        <v>1136</v>
      </c>
      <c r="J23" s="13">
        <v>2386</v>
      </c>
      <c r="K23" s="11">
        <f t="shared" si="4"/>
        <v>50680</v>
      </c>
    </row>
    <row r="24" spans="1:11" ht="17.25" customHeight="1">
      <c r="A24" s="16" t="s">
        <v>27</v>
      </c>
      <c r="B24" s="13">
        <v>56877</v>
      </c>
      <c r="C24" s="13">
        <v>86942</v>
      </c>
      <c r="D24" s="13">
        <v>99988</v>
      </c>
      <c r="E24" s="13">
        <v>61359</v>
      </c>
      <c r="F24" s="13">
        <v>73579</v>
      </c>
      <c r="G24" s="13">
        <v>90395</v>
      </c>
      <c r="H24" s="13">
        <v>45491</v>
      </c>
      <c r="I24" s="13">
        <v>18224</v>
      </c>
      <c r="J24" s="13">
        <v>42676</v>
      </c>
      <c r="K24" s="11">
        <f t="shared" si="4"/>
        <v>575531</v>
      </c>
    </row>
    <row r="25" spans="1:12" ht="17.25" customHeight="1">
      <c r="A25" s="12" t="s">
        <v>28</v>
      </c>
      <c r="B25" s="13">
        <v>36401</v>
      </c>
      <c r="C25" s="13">
        <v>55643</v>
      </c>
      <c r="D25" s="13">
        <v>63992</v>
      </c>
      <c r="E25" s="13">
        <v>39270</v>
      </c>
      <c r="F25" s="13">
        <v>47091</v>
      </c>
      <c r="G25" s="13">
        <v>57853</v>
      </c>
      <c r="H25" s="13">
        <v>29114</v>
      </c>
      <c r="I25" s="13">
        <v>11663</v>
      </c>
      <c r="J25" s="13">
        <v>27313</v>
      </c>
      <c r="K25" s="11">
        <f t="shared" si="4"/>
        <v>368340</v>
      </c>
      <c r="L25" s="52"/>
    </row>
    <row r="26" spans="1:12" ht="17.25" customHeight="1">
      <c r="A26" s="12" t="s">
        <v>29</v>
      </c>
      <c r="B26" s="13">
        <v>20476</v>
      </c>
      <c r="C26" s="13">
        <v>31299</v>
      </c>
      <c r="D26" s="13">
        <v>35996</v>
      </c>
      <c r="E26" s="13">
        <v>22089</v>
      </c>
      <c r="F26" s="13">
        <v>26488</v>
      </c>
      <c r="G26" s="13">
        <v>32542</v>
      </c>
      <c r="H26" s="13">
        <v>16377</v>
      </c>
      <c r="I26" s="13">
        <v>6561</v>
      </c>
      <c r="J26" s="13">
        <v>15363</v>
      </c>
      <c r="K26" s="11">
        <f t="shared" si="4"/>
        <v>207191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6998</v>
      </c>
      <c r="I27" s="11">
        <v>0</v>
      </c>
      <c r="J27" s="11">
        <v>0</v>
      </c>
      <c r="K27" s="11">
        <f t="shared" si="4"/>
        <v>6998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2.8114869799999997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-0.005</v>
      </c>
      <c r="E32" s="62">
        <v>-0.00431302</v>
      </c>
      <c r="F32" s="62">
        <v>-0.00469431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11803.13</v>
      </c>
      <c r="I35" s="19">
        <v>0</v>
      </c>
      <c r="J35" s="19">
        <v>0</v>
      </c>
      <c r="K35" s="23">
        <f>SUM(B35:J35)</f>
        <v>11803.13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5944.92</v>
      </c>
      <c r="E39" s="23">
        <f t="shared" si="8"/>
        <v>3244.24</v>
      </c>
      <c r="F39" s="23">
        <f t="shared" si="8"/>
        <v>5191.64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38434.4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5944.92</v>
      </c>
      <c r="E43" s="65">
        <f t="shared" si="10"/>
        <v>3244.24</v>
      </c>
      <c r="F43" s="65">
        <f t="shared" si="10"/>
        <v>5191.64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38434.4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1389</v>
      </c>
      <c r="E44" s="67">
        <v>758</v>
      </c>
      <c r="F44" s="67">
        <v>1213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8980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1546167.99</v>
      </c>
      <c r="C47" s="22">
        <f aca="true" t="shared" si="11" ref="C47:H47">+C48+C56</f>
        <v>2217204.0200000005</v>
      </c>
      <c r="D47" s="22">
        <f t="shared" si="11"/>
        <v>2646407.7599999993</v>
      </c>
      <c r="E47" s="22">
        <f t="shared" si="11"/>
        <v>1504170.1</v>
      </c>
      <c r="F47" s="22">
        <f t="shared" si="11"/>
        <v>1981649.8299999998</v>
      </c>
      <c r="G47" s="22">
        <f t="shared" si="11"/>
        <v>2823207.7</v>
      </c>
      <c r="H47" s="22">
        <f t="shared" si="11"/>
        <v>1493569.18</v>
      </c>
      <c r="I47" s="22">
        <f>+I48+I56</f>
        <v>529958.37</v>
      </c>
      <c r="J47" s="22">
        <f>+J48+J56</f>
        <v>823556.4800000001</v>
      </c>
      <c r="K47" s="22">
        <f>SUM(B47:J47)</f>
        <v>15565891.429999998</v>
      </c>
    </row>
    <row r="48" spans="1:11" ht="17.25" customHeight="1">
      <c r="A48" s="16" t="s">
        <v>46</v>
      </c>
      <c r="B48" s="23">
        <f>SUM(B49:B55)</f>
        <v>1528733.44</v>
      </c>
      <c r="C48" s="23">
        <f aca="true" t="shared" si="12" ref="C48:H48">SUM(C49:C55)</f>
        <v>2195067.5700000003</v>
      </c>
      <c r="D48" s="23">
        <f t="shared" si="12"/>
        <v>2621067.1899999995</v>
      </c>
      <c r="E48" s="23">
        <f t="shared" si="12"/>
        <v>1483239.1</v>
      </c>
      <c r="F48" s="23">
        <f t="shared" si="12"/>
        <v>1959777.8499999999</v>
      </c>
      <c r="G48" s="23">
        <f t="shared" si="12"/>
        <v>2795437.27</v>
      </c>
      <c r="H48" s="23">
        <f t="shared" si="12"/>
        <v>1474950.22</v>
      </c>
      <c r="I48" s="23">
        <f>SUM(I49:I55)</f>
        <v>529958.37</v>
      </c>
      <c r="J48" s="23">
        <f>SUM(J49:J55)</f>
        <v>810585.56</v>
      </c>
      <c r="K48" s="23">
        <f aca="true" t="shared" si="13" ref="K48:K56">SUM(B48:J48)</f>
        <v>15398816.569999998</v>
      </c>
    </row>
    <row r="49" spans="1:11" ht="17.25" customHeight="1">
      <c r="A49" s="34" t="s">
        <v>47</v>
      </c>
      <c r="B49" s="23">
        <f aca="true" t="shared" si="14" ref="B49:H49">ROUND(B30*B7,2)</f>
        <v>1527485.47</v>
      </c>
      <c r="C49" s="23">
        <f t="shared" si="14"/>
        <v>2188084.04</v>
      </c>
      <c r="D49" s="23">
        <f t="shared" si="14"/>
        <v>2619077.51</v>
      </c>
      <c r="E49" s="23">
        <f t="shared" si="14"/>
        <v>1482265.28</v>
      </c>
      <c r="F49" s="23">
        <f t="shared" si="14"/>
        <v>1957948.65</v>
      </c>
      <c r="G49" s="23">
        <f t="shared" si="14"/>
        <v>2792878.9</v>
      </c>
      <c r="H49" s="23">
        <f t="shared" si="14"/>
        <v>1461926.06</v>
      </c>
      <c r="I49" s="23">
        <f>ROUND(I30*I7,2)</f>
        <v>529703.87</v>
      </c>
      <c r="J49" s="23">
        <f>ROUND(J30*J7,2)</f>
        <v>808912.02</v>
      </c>
      <c r="K49" s="23">
        <f t="shared" si="13"/>
        <v>15368281.799999999</v>
      </c>
    </row>
    <row r="50" spans="1:11" ht="17.25" customHeight="1">
      <c r="A50" s="34" t="s">
        <v>48</v>
      </c>
      <c r="B50" s="19">
        <v>0</v>
      </c>
      <c r="C50" s="23">
        <f>ROUND(C31*C7,2)</f>
        <v>4863.7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4863.7</v>
      </c>
    </row>
    <row r="51" spans="1:11" ht="17.25" customHeight="1">
      <c r="A51" s="68" t="s">
        <v>110</v>
      </c>
      <c r="B51" s="69">
        <f>ROUND(B32*B7,2)</f>
        <v>-2843.71</v>
      </c>
      <c r="C51" s="69">
        <f>ROUND(C32*C7,2)</f>
        <v>-3653.89</v>
      </c>
      <c r="D51" s="69">
        <f aca="true" t="shared" si="15" ref="D51:J51">ROUND(D32*D7,2)</f>
        <v>-3955.24</v>
      </c>
      <c r="E51" s="69">
        <f t="shared" si="15"/>
        <v>-2270.42</v>
      </c>
      <c r="F51" s="69">
        <f t="shared" si="15"/>
        <v>-3362.44</v>
      </c>
      <c r="G51" s="69">
        <f t="shared" si="15"/>
        <v>-4632.03</v>
      </c>
      <c r="H51" s="69">
        <f t="shared" si="15"/>
        <v>-2494.01</v>
      </c>
      <c r="I51" s="69">
        <f t="shared" si="15"/>
        <v>-811.22</v>
      </c>
      <c r="J51" s="69">
        <f t="shared" si="15"/>
        <v>-543.5</v>
      </c>
      <c r="K51" s="69">
        <f>SUM(B51:J51)</f>
        <v>-24566.46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11803.13</v>
      </c>
      <c r="I53" s="31">
        <f>+I35</f>
        <v>0</v>
      </c>
      <c r="J53" s="31">
        <f>+J35</f>
        <v>0</v>
      </c>
      <c r="K53" s="23">
        <f t="shared" si="13"/>
        <v>11803.13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5944.92</v>
      </c>
      <c r="E55" s="19">
        <v>3244.24</v>
      </c>
      <c r="F55" s="36">
        <v>5191.64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38434.4</v>
      </c>
    </row>
    <row r="56" spans="1:11" ht="17.25" customHeight="1">
      <c r="A56" s="16" t="s">
        <v>53</v>
      </c>
      <c r="B56" s="36">
        <v>17434.55</v>
      </c>
      <c r="C56" s="36">
        <v>22136.45</v>
      </c>
      <c r="D56" s="36">
        <v>25340.57</v>
      </c>
      <c r="E56" s="36">
        <v>20931</v>
      </c>
      <c r="F56" s="36">
        <v>21871.98</v>
      </c>
      <c r="G56" s="36">
        <v>27770.43</v>
      </c>
      <c r="H56" s="36">
        <v>18618.96</v>
      </c>
      <c r="I56" s="19">
        <v>0</v>
      </c>
      <c r="J56" s="36">
        <v>12970.92</v>
      </c>
      <c r="K56" s="36">
        <f t="shared" si="13"/>
        <v>167074.86000000002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-391018.26</v>
      </c>
      <c r="C60" s="35">
        <f t="shared" si="16"/>
        <v>-203412.94</v>
      </c>
      <c r="D60" s="35">
        <f t="shared" si="16"/>
        <v>-259381.35</v>
      </c>
      <c r="E60" s="35">
        <f t="shared" si="16"/>
        <v>-391112.9</v>
      </c>
      <c r="F60" s="35">
        <f t="shared" si="16"/>
        <v>-420210.05000000005</v>
      </c>
      <c r="G60" s="35">
        <f t="shared" si="16"/>
        <v>-423294.91000000003</v>
      </c>
      <c r="H60" s="35">
        <f t="shared" si="16"/>
        <v>-192756.03</v>
      </c>
      <c r="I60" s="35">
        <f t="shared" si="16"/>
        <v>-81401.9</v>
      </c>
      <c r="J60" s="35">
        <f t="shared" si="16"/>
        <v>-95259.13</v>
      </c>
      <c r="K60" s="35">
        <f>SUM(B60:J60)</f>
        <v>-2457847.4699999997</v>
      </c>
    </row>
    <row r="61" spans="1:11" ht="18.75" customHeight="1">
      <c r="A61" s="16" t="s">
        <v>78</v>
      </c>
      <c r="B61" s="35">
        <f aca="true" t="shared" si="17" ref="B61:J61">B62+B63+B64+B65+B66+B67</f>
        <v>-382621.31</v>
      </c>
      <c r="C61" s="35">
        <f t="shared" si="17"/>
        <v>-212501.06</v>
      </c>
      <c r="D61" s="35">
        <f t="shared" si="17"/>
        <v>-239207.59</v>
      </c>
      <c r="E61" s="35">
        <f t="shared" si="17"/>
        <v>-355980.39</v>
      </c>
      <c r="F61" s="35">
        <f t="shared" si="17"/>
        <v>-386598.16000000003</v>
      </c>
      <c r="G61" s="35">
        <f t="shared" si="17"/>
        <v>-375606.76</v>
      </c>
      <c r="H61" s="35">
        <f t="shared" si="17"/>
        <v>-182631.5</v>
      </c>
      <c r="I61" s="35">
        <f t="shared" si="17"/>
        <v>-33152</v>
      </c>
      <c r="J61" s="35">
        <f t="shared" si="17"/>
        <v>-63073.5</v>
      </c>
      <c r="K61" s="35">
        <f aca="true" t="shared" si="18" ref="K61:K94">SUM(B61:J61)</f>
        <v>-2231372.2700000005</v>
      </c>
    </row>
    <row r="62" spans="1:11" ht="18.75" customHeight="1">
      <c r="A62" s="12" t="s">
        <v>79</v>
      </c>
      <c r="B62" s="35">
        <f>-ROUND(B9*$D$3,2)</f>
        <v>-148785</v>
      </c>
      <c r="C62" s="35">
        <f aca="true" t="shared" si="19" ref="C62:J62">-ROUND(C9*$D$3,2)</f>
        <v>-205527</v>
      </c>
      <c r="D62" s="35">
        <f t="shared" si="19"/>
        <v>-184877</v>
      </c>
      <c r="E62" s="35">
        <f t="shared" si="19"/>
        <v>-136500</v>
      </c>
      <c r="F62" s="35">
        <f t="shared" si="19"/>
        <v>-157899</v>
      </c>
      <c r="G62" s="35">
        <f t="shared" si="19"/>
        <v>-200886</v>
      </c>
      <c r="H62" s="35">
        <f t="shared" si="19"/>
        <v>-182626.5</v>
      </c>
      <c r="I62" s="35">
        <f t="shared" si="19"/>
        <v>-33152</v>
      </c>
      <c r="J62" s="35">
        <f t="shared" si="19"/>
        <v>-63073.5</v>
      </c>
      <c r="K62" s="35">
        <f t="shared" si="18"/>
        <v>-1313326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-2296</v>
      </c>
      <c r="C64" s="35">
        <v>-241.5</v>
      </c>
      <c r="D64" s="35">
        <v>-574</v>
      </c>
      <c r="E64" s="35">
        <v>-2604</v>
      </c>
      <c r="F64" s="35">
        <v>-1330</v>
      </c>
      <c r="G64" s="35">
        <v>-892.5</v>
      </c>
      <c r="H64" s="19">
        <v>0</v>
      </c>
      <c r="I64" s="19">
        <v>0</v>
      </c>
      <c r="J64" s="19">
        <v>0</v>
      </c>
      <c r="K64" s="35">
        <f t="shared" si="18"/>
        <v>-7938</v>
      </c>
    </row>
    <row r="65" spans="1:11" ht="18.75" customHeight="1">
      <c r="A65" s="12" t="s">
        <v>111</v>
      </c>
      <c r="B65" s="35">
        <v>-1781.5</v>
      </c>
      <c r="C65" s="35">
        <v>-213.5</v>
      </c>
      <c r="D65" s="35">
        <v>-465.5</v>
      </c>
      <c r="E65" s="35">
        <v>-1127</v>
      </c>
      <c r="F65" s="35">
        <v>-409.5</v>
      </c>
      <c r="G65" s="35">
        <v>-367.5</v>
      </c>
      <c r="H65" s="19">
        <v>0</v>
      </c>
      <c r="I65" s="19">
        <v>0</v>
      </c>
      <c r="J65" s="19">
        <v>0</v>
      </c>
      <c r="K65" s="35">
        <f t="shared" si="18"/>
        <v>-4364.5</v>
      </c>
    </row>
    <row r="66" spans="1:11" ht="18.75" customHeight="1">
      <c r="A66" s="12" t="s">
        <v>56</v>
      </c>
      <c r="B66" s="47">
        <v>-229758.81</v>
      </c>
      <c r="C66" s="47">
        <v>-6519.06</v>
      </c>
      <c r="D66" s="47">
        <v>-53291.09</v>
      </c>
      <c r="E66" s="47">
        <v>-215614.39</v>
      </c>
      <c r="F66" s="47">
        <v>-226959.66</v>
      </c>
      <c r="G66" s="47">
        <v>-173460.76</v>
      </c>
      <c r="H66" s="35">
        <v>-5</v>
      </c>
      <c r="I66" s="19">
        <v>0</v>
      </c>
      <c r="J66" s="19">
        <v>0</v>
      </c>
      <c r="K66" s="35">
        <f t="shared" si="18"/>
        <v>-905608.77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-135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-135</v>
      </c>
    </row>
    <row r="68" spans="1:11" ht="18.75" customHeight="1">
      <c r="A68" s="12" t="s">
        <v>83</v>
      </c>
      <c r="B68" s="35">
        <f aca="true" t="shared" si="20" ref="B68:J68">SUM(B69:B92)</f>
        <v>-8396.949999999999</v>
      </c>
      <c r="C68" s="35">
        <f t="shared" si="20"/>
        <v>9088.119999999999</v>
      </c>
      <c r="D68" s="35">
        <f t="shared" si="20"/>
        <v>-20173.76</v>
      </c>
      <c r="E68" s="35">
        <f t="shared" si="20"/>
        <v>-35132.509999999995</v>
      </c>
      <c r="F68" s="35">
        <f t="shared" si="20"/>
        <v>-33611.89</v>
      </c>
      <c r="G68" s="35">
        <f t="shared" si="20"/>
        <v>-47688.149999999994</v>
      </c>
      <c r="H68" s="35">
        <f t="shared" si="20"/>
        <v>-10124.529999999999</v>
      </c>
      <c r="I68" s="35">
        <f t="shared" si="20"/>
        <v>-48249.899999999994</v>
      </c>
      <c r="J68" s="35">
        <f t="shared" si="20"/>
        <v>-32185.63</v>
      </c>
      <c r="K68" s="35">
        <f t="shared" si="18"/>
        <v>-226475.19999999998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-1103.43</v>
      </c>
      <c r="E71" s="19">
        <v>0</v>
      </c>
      <c r="F71" s="35">
        <v>-393.43</v>
      </c>
      <c r="G71" s="19">
        <v>0</v>
      </c>
      <c r="H71" s="19">
        <v>0</v>
      </c>
      <c r="I71" s="47">
        <v>-2050.24</v>
      </c>
      <c r="J71" s="19">
        <v>0</v>
      </c>
      <c r="K71" s="35">
        <f t="shared" si="18"/>
        <v>-3547.1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-14109.06</v>
      </c>
      <c r="C73" s="35">
        <v>-20481.82</v>
      </c>
      <c r="D73" s="35">
        <v>-19362.28</v>
      </c>
      <c r="E73" s="35">
        <v>-13578</v>
      </c>
      <c r="F73" s="35">
        <v>-18658.98</v>
      </c>
      <c r="G73" s="35">
        <v>-28433.42</v>
      </c>
      <c r="H73" s="35">
        <v>-13922.49</v>
      </c>
      <c r="I73" s="35">
        <v>-4894.4</v>
      </c>
      <c r="J73" s="35">
        <v>-10090.2</v>
      </c>
      <c r="K73" s="48">
        <f t="shared" si="18"/>
        <v>-143530.65000000002</v>
      </c>
    </row>
    <row r="74" spans="1:11" ht="18.75" customHeight="1">
      <c r="A74" s="12" t="s">
        <v>63</v>
      </c>
      <c r="B74" s="35">
        <v>7493.43</v>
      </c>
      <c r="C74" s="35">
        <v>31220.66</v>
      </c>
      <c r="D74" s="35">
        <v>-892.93</v>
      </c>
      <c r="E74" s="35">
        <v>-8439.74</v>
      </c>
      <c r="F74" s="35">
        <v>-11607.86</v>
      </c>
      <c r="G74" s="35">
        <v>-17686.53</v>
      </c>
      <c r="H74" s="35">
        <v>5828.52</v>
      </c>
      <c r="I74" s="35">
        <v>-1931.78</v>
      </c>
      <c r="J74" s="35">
        <v>-3983.77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35">
        <v>-1550.2</v>
      </c>
      <c r="C79" s="35">
        <v>-1213.2</v>
      </c>
      <c r="D79" s="35">
        <v>-1348</v>
      </c>
      <c r="E79" s="35">
        <v>-471.8</v>
      </c>
      <c r="F79" s="35">
        <v>-2716.22</v>
      </c>
      <c r="G79" s="35">
        <v>-1550.2</v>
      </c>
      <c r="H79" s="35">
        <v>-2022</v>
      </c>
      <c r="I79" s="35">
        <v>-2696</v>
      </c>
      <c r="J79" s="35">
        <v>-3370</v>
      </c>
      <c r="K79" s="35">
        <f t="shared" si="18"/>
        <v>-16937.620000000003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2550.88</v>
      </c>
      <c r="E91" s="35">
        <v>-158.36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1622.12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-12484.61</v>
      </c>
      <c r="F92" s="19">
        <v>0</v>
      </c>
      <c r="G92" s="19">
        <v>0</v>
      </c>
      <c r="H92" s="19">
        <v>0</v>
      </c>
      <c r="I92" s="48">
        <v>-6677.48</v>
      </c>
      <c r="J92" s="48">
        <v>-14741.66</v>
      </c>
      <c r="K92" s="48">
        <f t="shared" si="18"/>
        <v>-33903.75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1155149.73</v>
      </c>
      <c r="C97" s="24">
        <f t="shared" si="21"/>
        <v>2013791.0800000003</v>
      </c>
      <c r="D97" s="24">
        <f t="shared" si="21"/>
        <v>2387026.4099999997</v>
      </c>
      <c r="E97" s="24">
        <f t="shared" si="21"/>
        <v>1113057.2</v>
      </c>
      <c r="F97" s="24">
        <f t="shared" si="21"/>
        <v>1561439.78</v>
      </c>
      <c r="G97" s="24">
        <f t="shared" si="21"/>
        <v>2399912.79</v>
      </c>
      <c r="H97" s="24">
        <f t="shared" si="21"/>
        <v>1300813.15</v>
      </c>
      <c r="I97" s="24">
        <f>+I98+I99</f>
        <v>448556.47</v>
      </c>
      <c r="J97" s="24">
        <f>+J98+J99</f>
        <v>728297.3500000001</v>
      </c>
      <c r="K97" s="48">
        <f>SUM(B97:J97)</f>
        <v>13108043.960000003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1137715.18</v>
      </c>
      <c r="C98" s="24">
        <f t="shared" si="22"/>
        <v>1991654.6300000004</v>
      </c>
      <c r="D98" s="24">
        <f t="shared" si="22"/>
        <v>2361685.84</v>
      </c>
      <c r="E98" s="24">
        <f t="shared" si="22"/>
        <v>1092126.2</v>
      </c>
      <c r="F98" s="24">
        <f t="shared" si="22"/>
        <v>1539567.8</v>
      </c>
      <c r="G98" s="24">
        <f t="shared" si="22"/>
        <v>2372142.36</v>
      </c>
      <c r="H98" s="24">
        <f t="shared" si="22"/>
        <v>1282194.19</v>
      </c>
      <c r="I98" s="24">
        <f t="shared" si="22"/>
        <v>448556.47</v>
      </c>
      <c r="J98" s="24">
        <f t="shared" si="22"/>
        <v>715326.43</v>
      </c>
      <c r="K98" s="48">
        <f>SUM(B98:J98)</f>
        <v>12940969.1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17434.55</v>
      </c>
      <c r="C99" s="24">
        <f t="shared" si="23"/>
        <v>22136.45</v>
      </c>
      <c r="D99" s="24">
        <f t="shared" si="23"/>
        <v>25340.57</v>
      </c>
      <c r="E99" s="24">
        <f t="shared" si="23"/>
        <v>20931</v>
      </c>
      <c r="F99" s="24">
        <f t="shared" si="23"/>
        <v>21871.98</v>
      </c>
      <c r="G99" s="24">
        <f t="shared" si="23"/>
        <v>27770.43</v>
      </c>
      <c r="H99" s="24">
        <f t="shared" si="23"/>
        <v>18618.96</v>
      </c>
      <c r="I99" s="19">
        <f t="shared" si="23"/>
        <v>0</v>
      </c>
      <c r="J99" s="24">
        <f t="shared" si="23"/>
        <v>12970.92</v>
      </c>
      <c r="K99" s="48">
        <f>SUM(B99:J99)</f>
        <v>167074.86000000002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13108043.97</v>
      </c>
      <c r="L105" s="54"/>
    </row>
    <row r="106" spans="1:11" ht="18.75" customHeight="1">
      <c r="A106" s="26" t="s">
        <v>74</v>
      </c>
      <c r="B106" s="27">
        <v>145058.69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145058.69</v>
      </c>
    </row>
    <row r="107" spans="1:11" ht="18.75" customHeight="1">
      <c r="A107" s="26" t="s">
        <v>75</v>
      </c>
      <c r="B107" s="27">
        <v>1010091.05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1010091.05</v>
      </c>
    </row>
    <row r="108" spans="1:11" ht="18.75" customHeight="1">
      <c r="A108" s="26" t="s">
        <v>76</v>
      </c>
      <c r="B108" s="40">
        <v>0</v>
      </c>
      <c r="C108" s="27">
        <f>+C97</f>
        <v>2013791.0800000003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2013791.0800000003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2387026.4099999997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2387026.4099999997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1113057.2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1113057.2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325845.65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325845.65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612236.16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612236.16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623357.96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623357.96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723052.35</v>
      </c>
      <c r="H114" s="40">
        <v>0</v>
      </c>
      <c r="I114" s="40">
        <v>0</v>
      </c>
      <c r="J114" s="40">
        <v>0</v>
      </c>
      <c r="K114" s="41">
        <f t="shared" si="24"/>
        <v>723052.35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56018.71</v>
      </c>
      <c r="H115" s="40">
        <v>0</v>
      </c>
      <c r="I115" s="40">
        <v>0</v>
      </c>
      <c r="J115" s="40">
        <v>0</v>
      </c>
      <c r="K115" s="41">
        <f t="shared" si="24"/>
        <v>56018.71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373130.44</v>
      </c>
      <c r="H116" s="40">
        <v>0</v>
      </c>
      <c r="I116" s="40">
        <v>0</v>
      </c>
      <c r="J116" s="40">
        <v>0</v>
      </c>
      <c r="K116" s="41">
        <f t="shared" si="24"/>
        <v>373130.44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353881.27</v>
      </c>
      <c r="H117" s="40">
        <v>0</v>
      </c>
      <c r="I117" s="40">
        <v>0</v>
      </c>
      <c r="J117" s="40">
        <v>0</v>
      </c>
      <c r="K117" s="41">
        <f t="shared" si="24"/>
        <v>353881.27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893830.02</v>
      </c>
      <c r="H118" s="40">
        <v>0</v>
      </c>
      <c r="I118" s="40">
        <v>0</v>
      </c>
      <c r="J118" s="40">
        <v>0</v>
      </c>
      <c r="K118" s="41">
        <f t="shared" si="24"/>
        <v>893830.02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487777.01</v>
      </c>
      <c r="I119" s="40">
        <v>0</v>
      </c>
      <c r="J119" s="40">
        <v>0</v>
      </c>
      <c r="K119" s="41">
        <f t="shared" si="24"/>
        <v>487777.01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813036.15</v>
      </c>
      <c r="I120" s="40">
        <v>0</v>
      </c>
      <c r="J120" s="40">
        <v>0</v>
      </c>
      <c r="K120" s="41">
        <f t="shared" si="24"/>
        <v>813036.15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448556.47</v>
      </c>
      <c r="J121" s="40">
        <v>0</v>
      </c>
      <c r="K121" s="41">
        <f t="shared" si="24"/>
        <v>448556.47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728297.35</v>
      </c>
      <c r="K122" s="44">
        <f t="shared" si="24"/>
        <v>728297.35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2015-07-08T12:47:52Z</dcterms:modified>
  <cp:category/>
  <cp:version/>
  <cp:contentType/>
  <cp:contentStatus/>
</cp:coreProperties>
</file>