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<sst xmlns="http://schemas.openxmlformats.org/spreadsheetml/2006/main" count="126" uniqueCount="126">
  <si>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</si>
  <si>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</si>
  <si>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</si>
  <si>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</si>
  <si>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</si>
  <si>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</si>
  <si>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</si>
  <si>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</si>
  <si>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</si>
  <si>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</si>
  <si>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</si>
  <si>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</si>
  <si>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</si>
  <si>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</si>
  <si>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</si>
  <si>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</si>
  <si>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</si>
  <si>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</si>
  <si>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</si>
  <si>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</si>
  <si>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</si>
  <si>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</si>
  <si>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</si>
  <si>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</si>
  <si>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</si>
  <si>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</si>
  <si>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</si>
  <si>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</si>
  <si>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</si>
  <si>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</si>
  <si>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</si>
  <si>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</si>
  <si>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</si>
  <si>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</si>
  <si>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</si>
  <si>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</si>
  <si>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</si>
  <si>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</si>
  <si>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</si>
  <si>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</si>
  <si>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</si>
  <si>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</si>
  <si>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</si>
  <si>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</si>
  <si>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</si>
  <si>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</si>
  <si>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</si>
  <si>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</si>
  <si>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</si>
  <si>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</si>
  <si>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</si>
  <si>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</si>
  <si>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</si>
  <si>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</si>
  <si>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</si>
  <si>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</si>
  <si>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</si>
  <si>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</si>
  <si>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</si>
  <si>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</si>
  <si>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</si>
  <si>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</si>
  <si>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</si>
  <si>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</si>
  <si>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</si>
  <si>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</si>
  <si>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</si>
  <si>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</si>
  <si>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</si>
  <si>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</si>
  <si>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</si>
  <si>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</si>
  <si>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</si>
  <si>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</si>
  <si>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</si>
  <si>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</si>
  <si>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</si>
  <si>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</si>
  <si>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</si>
  <si>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</si>
  <si>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</si>
  <si>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</si>
  <si>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</si>
  <si>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</si>
  <si>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</si>
  <si>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</si>
  <si>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</si>
  <si>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</si>
  <si>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</si>
  <si>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</si>
  <si>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</si>
  <si>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</si>
  <si>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</si>
  <si>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</si>
  <si>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</si>
  <si>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</si>
  <si>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</si>
  <si>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</si>
  <si>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</si>
  <si>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</si>
  <si>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</si>
  <si>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</si>
  <si>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</si>
  <si>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</si>
  <si>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</si>
  <si>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</si>
  <si>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</si>
  <si>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</si>
  <si>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</si>
  <si>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</si>
  <si>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</si>
  <si>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</si>
  <si>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</si>
  <si>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</si>
  <si>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</si>
  <si>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</si>
  <si>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</si>
  <si>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</si>
  <si>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</si>
  <si>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</si>
  <si>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</si>
  <si>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</si>
  <si>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</si>
  <si>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</si>
  <si>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</si>
  <si>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27/06/15 - VENCIMENTO 03/07/15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</si>
</sst>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330626</v>
      </c>
      <c r="C7" s="9">
        <f t="shared" si="0"/>
        <v>425134</v>
      </c>
      <c r="D7" s="9">
        <f t="shared" si="0"/>
        <v>480265</v>
      </c>
      <c r="E7" s="9">
        <f t="shared" si="0"/>
        <v>268809</v>
      </c>
      <c r="F7" s="9">
        <f t="shared" si="0"/>
        <v>405297</v>
      </c>
      <c r="G7" s="9">
        <f t="shared" si="0"/>
        <v>644717</v>
      </c>
      <c r="H7" s="9">
        <f t="shared" si="0"/>
        <v>266301</v>
      </c>
      <c r="I7" s="9">
        <f t="shared" si="0"/>
        <v>60307</v>
      </c>
      <c r="J7" s="9">
        <f t="shared" si="0"/>
        <v>186730</v>
      </c>
      <c r="K7" s="9">
        <f t="shared" si="0"/>
        <v>3068186</v>
      </c>
      <c r="L7" s="52"/>
    </row>
    <row r="8" spans="1:11" ht="17.25" customHeight="1">
      <c r="A8" s="10" t="s">
        <v>103</v>
      </c>
      <c r="B8" s="11">
        <f>B9+B12+B16</f>
        <v>196419</v>
      </c>
      <c r="C8" s="11">
        <f aca="true" t="shared" si="1" ref="C8:J8">C9+C12+C16</f>
        <v>266607</v>
      </c>
      <c r="D8" s="11">
        <f t="shared" si="1"/>
        <v>283030</v>
      </c>
      <c r="E8" s="11">
        <f t="shared" si="1"/>
        <v>165782</v>
      </c>
      <c r="F8" s="11">
        <f t="shared" si="1"/>
        <v>232495</v>
      </c>
      <c r="G8" s="11">
        <f t="shared" si="1"/>
        <v>362247</v>
      </c>
      <c r="H8" s="11">
        <f t="shared" si="1"/>
        <v>169287</v>
      </c>
      <c r="I8" s="11">
        <f t="shared" si="1"/>
        <v>33368</v>
      </c>
      <c r="J8" s="11">
        <f t="shared" si="1"/>
        <v>109820</v>
      </c>
      <c r="K8" s="11">
        <f>SUM(B8:J8)</f>
        <v>1819055</v>
      </c>
    </row>
    <row r="9" spans="1:11" ht="17.25" customHeight="1">
      <c r="A9" s="15" t="s">
        <v>17</v>
      </c>
      <c r="B9" s="13">
        <f>+B10+B11</f>
        <v>30616</v>
      </c>
      <c r="C9" s="13">
        <f aca="true" t="shared" si="2" ref="C9:J9">+C10+C11</f>
        <v>46652</v>
      </c>
      <c r="D9" s="13">
        <f t="shared" si="2"/>
        <v>44390</v>
      </c>
      <c r="E9" s="13">
        <f t="shared" si="2"/>
        <v>27485</v>
      </c>
      <c r="F9" s="13">
        <f t="shared" si="2"/>
        <v>30568</v>
      </c>
      <c r="G9" s="13">
        <f t="shared" si="2"/>
        <v>36253</v>
      </c>
      <c r="H9" s="13">
        <f t="shared" si="2"/>
        <v>30692</v>
      </c>
      <c r="I9" s="13">
        <f t="shared" si="2"/>
        <v>6452</v>
      </c>
      <c r="J9" s="13">
        <f t="shared" si="2"/>
        <v>14700</v>
      </c>
      <c r="K9" s="11">
        <f>SUM(B9:J9)</f>
        <v>267808</v>
      </c>
    </row>
    <row r="10" spans="1:11" ht="17.25" customHeight="1">
      <c r="A10" s="29" t="s">
        <v>18</v>
      </c>
      <c r="B10" s="13">
        <v>30616</v>
      </c>
      <c r="C10" s="13">
        <v>46652</v>
      </c>
      <c r="D10" s="13">
        <v>44390</v>
      </c>
      <c r="E10" s="13">
        <v>27485</v>
      </c>
      <c r="F10" s="13">
        <v>30568</v>
      </c>
      <c r="G10" s="13">
        <v>36253</v>
      </c>
      <c r="H10" s="13">
        <v>30692</v>
      </c>
      <c r="I10" s="13">
        <v>6452</v>
      </c>
      <c r="J10" s="13">
        <v>14700</v>
      </c>
      <c r="K10" s="11">
        <f>SUM(B10:J10)</f>
        <v>267808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133531</v>
      </c>
      <c r="C12" s="17">
        <f t="shared" si="3"/>
        <v>178635</v>
      </c>
      <c r="D12" s="17">
        <f t="shared" si="3"/>
        <v>198926</v>
      </c>
      <c r="E12" s="17">
        <f t="shared" si="3"/>
        <v>114900</v>
      </c>
      <c r="F12" s="17">
        <f t="shared" si="3"/>
        <v>166391</v>
      </c>
      <c r="G12" s="17">
        <f t="shared" si="3"/>
        <v>273483</v>
      </c>
      <c r="H12" s="17">
        <f t="shared" si="3"/>
        <v>116384</v>
      </c>
      <c r="I12" s="17">
        <f t="shared" si="3"/>
        <v>22022</v>
      </c>
      <c r="J12" s="17">
        <f t="shared" si="3"/>
        <v>78226</v>
      </c>
      <c r="K12" s="11">
        <f aca="true" t="shared" si="4" ref="K12:K27">SUM(B12:J12)</f>
        <v>1282498</v>
      </c>
    </row>
    <row r="13" spans="1:13" ht="17.25" customHeight="1">
      <c r="A13" s="14" t="s">
        <v>20</v>
      </c>
      <c r="B13" s="13">
        <v>69539</v>
      </c>
      <c r="C13" s="13">
        <v>98566</v>
      </c>
      <c r="D13" s="13">
        <v>110805</v>
      </c>
      <c r="E13" s="13">
        <v>63001</v>
      </c>
      <c r="F13" s="13">
        <v>88700</v>
      </c>
      <c r="G13" s="13">
        <v>136889</v>
      </c>
      <c r="H13" s="13">
        <v>57488</v>
      </c>
      <c r="I13" s="13">
        <v>13066</v>
      </c>
      <c r="J13" s="13">
        <v>43637</v>
      </c>
      <c r="K13" s="11">
        <f t="shared" si="4"/>
        <v>681691</v>
      </c>
      <c r="L13" s="52"/>
      <c r="M13" s="53"/>
    </row>
    <row r="14" spans="1:12" ht="17.25" customHeight="1">
      <c r="A14" s="14" t="s">
        <v>21</v>
      </c>
      <c r="B14" s="13">
        <v>58564</v>
      </c>
      <c r="C14" s="13">
        <v>71705</v>
      </c>
      <c r="D14" s="13">
        <v>80420</v>
      </c>
      <c r="E14" s="13">
        <v>46962</v>
      </c>
      <c r="F14" s="13">
        <v>71886</v>
      </c>
      <c r="G14" s="13">
        <v>128409</v>
      </c>
      <c r="H14" s="13">
        <v>53058</v>
      </c>
      <c r="I14" s="13">
        <v>7929</v>
      </c>
      <c r="J14" s="13">
        <v>31937</v>
      </c>
      <c r="K14" s="11">
        <f t="shared" si="4"/>
        <v>550870</v>
      </c>
      <c r="L14" s="52"/>
    </row>
    <row r="15" spans="1:11" ht="17.25" customHeight="1">
      <c r="A15" s="14" t="s">
        <v>22</v>
      </c>
      <c r="B15" s="13">
        <v>5428</v>
      </c>
      <c r="C15" s="13">
        <v>8364</v>
      </c>
      <c r="D15" s="13">
        <v>7701</v>
      </c>
      <c r="E15" s="13">
        <v>4937</v>
      </c>
      <c r="F15" s="13">
        <v>5805</v>
      </c>
      <c r="G15" s="13">
        <v>8185</v>
      </c>
      <c r="H15" s="13">
        <v>5838</v>
      </c>
      <c r="I15" s="13">
        <v>1027</v>
      </c>
      <c r="J15" s="13">
        <v>2652</v>
      </c>
      <c r="K15" s="11">
        <f t="shared" si="4"/>
        <v>49937</v>
      </c>
    </row>
    <row r="16" spans="1:11" ht="17.25" customHeight="1">
      <c r="A16" s="15" t="s">
        <v>99</v>
      </c>
      <c r="B16" s="13">
        <f>B17+B18+B19</f>
        <v>32272</v>
      </c>
      <c r="C16" s="13">
        <f aca="true" t="shared" si="5" ref="C16:J16">C17+C18+C19</f>
        <v>41320</v>
      </c>
      <c r="D16" s="13">
        <f t="shared" si="5"/>
        <v>39714</v>
      </c>
      <c r="E16" s="13">
        <f t="shared" si="5"/>
        <v>23397</v>
      </c>
      <c r="F16" s="13">
        <f t="shared" si="5"/>
        <v>35536</v>
      </c>
      <c r="G16" s="13">
        <f t="shared" si="5"/>
        <v>52511</v>
      </c>
      <c r="H16" s="13">
        <f t="shared" si="5"/>
        <v>22211</v>
      </c>
      <c r="I16" s="13">
        <f t="shared" si="5"/>
        <v>4894</v>
      </c>
      <c r="J16" s="13">
        <f t="shared" si="5"/>
        <v>16894</v>
      </c>
      <c r="K16" s="11">
        <f t="shared" si="4"/>
        <v>268749</v>
      </c>
    </row>
    <row r="17" spans="1:11" ht="17.25" customHeight="1">
      <c r="A17" s="14" t="s">
        <v>100</v>
      </c>
      <c r="B17" s="13">
        <v>6350</v>
      </c>
      <c r="C17" s="13">
        <v>8522</v>
      </c>
      <c r="D17" s="13">
        <v>8606</v>
      </c>
      <c r="E17" s="13">
        <v>5606</v>
      </c>
      <c r="F17" s="13">
        <v>8198</v>
      </c>
      <c r="G17" s="13">
        <v>12482</v>
      </c>
      <c r="H17" s="13">
        <v>5559</v>
      </c>
      <c r="I17" s="13">
        <v>1246</v>
      </c>
      <c r="J17" s="13">
        <v>3347</v>
      </c>
      <c r="K17" s="11">
        <f t="shared" si="4"/>
        <v>59916</v>
      </c>
    </row>
    <row r="18" spans="1:11" ht="17.25" customHeight="1">
      <c r="A18" s="14" t="s">
        <v>101</v>
      </c>
      <c r="B18" s="13">
        <v>1635</v>
      </c>
      <c r="C18" s="13">
        <v>1723</v>
      </c>
      <c r="D18" s="13">
        <v>2160</v>
      </c>
      <c r="E18" s="13">
        <v>1363</v>
      </c>
      <c r="F18" s="13">
        <v>1966</v>
      </c>
      <c r="G18" s="13">
        <v>3925</v>
      </c>
      <c r="H18" s="13">
        <v>1157</v>
      </c>
      <c r="I18" s="13">
        <v>221</v>
      </c>
      <c r="J18" s="13">
        <v>942</v>
      </c>
      <c r="K18" s="11">
        <f t="shared" si="4"/>
        <v>15092</v>
      </c>
    </row>
    <row r="19" spans="1:11" ht="17.25" customHeight="1">
      <c r="A19" s="14" t="s">
        <v>102</v>
      </c>
      <c r="B19" s="13">
        <v>24287</v>
      </c>
      <c r="C19" s="13">
        <v>31075</v>
      </c>
      <c r="D19" s="13">
        <v>28948</v>
      </c>
      <c r="E19" s="13">
        <v>16428</v>
      </c>
      <c r="F19" s="13">
        <v>25372</v>
      </c>
      <c r="G19" s="13">
        <v>36104</v>
      </c>
      <c r="H19" s="13">
        <v>15495</v>
      </c>
      <c r="I19" s="13">
        <v>3427</v>
      </c>
      <c r="J19" s="13">
        <v>12605</v>
      </c>
      <c r="K19" s="11">
        <f t="shared" si="4"/>
        <v>193741</v>
      </c>
    </row>
    <row r="20" spans="1:11" ht="17.25" customHeight="1">
      <c r="A20" s="16" t="s">
        <v>23</v>
      </c>
      <c r="B20" s="11">
        <f>+B21+B22+B23</f>
        <v>100903</v>
      </c>
      <c r="C20" s="11">
        <f aca="true" t="shared" si="6" ref="C20:J20">+C21+C22+C23</f>
        <v>110646</v>
      </c>
      <c r="D20" s="11">
        <f t="shared" si="6"/>
        <v>139790</v>
      </c>
      <c r="E20" s="11">
        <f t="shared" si="6"/>
        <v>72334</v>
      </c>
      <c r="F20" s="11">
        <f t="shared" si="6"/>
        <v>133096</v>
      </c>
      <c r="G20" s="11">
        <f t="shared" si="6"/>
        <v>236739</v>
      </c>
      <c r="H20" s="11">
        <f t="shared" si="6"/>
        <v>72951</v>
      </c>
      <c r="I20" s="11">
        <f t="shared" si="6"/>
        <v>17402</v>
      </c>
      <c r="J20" s="11">
        <f t="shared" si="6"/>
        <v>50967</v>
      </c>
      <c r="K20" s="11">
        <f t="shared" si="4"/>
        <v>934828</v>
      </c>
    </row>
    <row r="21" spans="1:12" ht="17.25" customHeight="1">
      <c r="A21" s="12" t="s">
        <v>24</v>
      </c>
      <c r="B21" s="13">
        <v>58089</v>
      </c>
      <c r="C21" s="13">
        <v>69385</v>
      </c>
      <c r="D21" s="13">
        <v>86871</v>
      </c>
      <c r="E21" s="13">
        <v>44484</v>
      </c>
      <c r="F21" s="13">
        <v>78001</v>
      </c>
      <c r="G21" s="13">
        <v>126244</v>
      </c>
      <c r="H21" s="13">
        <v>42222</v>
      </c>
      <c r="I21" s="13">
        <v>11340</v>
      </c>
      <c r="J21" s="13">
        <v>31064</v>
      </c>
      <c r="K21" s="11">
        <f t="shared" si="4"/>
        <v>547700</v>
      </c>
      <c r="L21" s="52"/>
    </row>
    <row r="22" spans="1:12" ht="17.25" customHeight="1">
      <c r="A22" s="12" t="s">
        <v>25</v>
      </c>
      <c r="B22" s="13">
        <v>39843</v>
      </c>
      <c r="C22" s="13">
        <v>37526</v>
      </c>
      <c r="D22" s="13">
        <v>48854</v>
      </c>
      <c r="E22" s="13">
        <v>25706</v>
      </c>
      <c r="F22" s="13">
        <v>51829</v>
      </c>
      <c r="G22" s="13">
        <v>105246</v>
      </c>
      <c r="H22" s="13">
        <v>28447</v>
      </c>
      <c r="I22" s="13">
        <v>5539</v>
      </c>
      <c r="J22" s="13">
        <v>18584</v>
      </c>
      <c r="K22" s="11">
        <f t="shared" si="4"/>
        <v>361574</v>
      </c>
      <c r="L22" s="52"/>
    </row>
    <row r="23" spans="1:11" ht="17.25" customHeight="1">
      <c r="A23" s="12" t="s">
        <v>26</v>
      </c>
      <c r="B23" s="13">
        <v>2971</v>
      </c>
      <c r="C23" s="13">
        <v>3735</v>
      </c>
      <c r="D23" s="13">
        <v>4065</v>
      </c>
      <c r="E23" s="13">
        <v>2144</v>
      </c>
      <c r="F23" s="13">
        <v>3266</v>
      </c>
      <c r="G23" s="13">
        <v>5249</v>
      </c>
      <c r="H23" s="13">
        <v>2282</v>
      </c>
      <c r="I23" s="13">
        <v>523</v>
      </c>
      <c r="J23" s="13">
        <v>1319</v>
      </c>
      <c r="K23" s="11">
        <f t="shared" si="4"/>
        <v>25554</v>
      </c>
    </row>
    <row r="24" spans="1:11" ht="17.25" customHeight="1">
      <c r="A24" s="16" t="s">
        <v>27</v>
      </c>
      <c r="B24" s="13">
        <v>33304</v>
      </c>
      <c r="C24" s="13">
        <v>47881</v>
      </c>
      <c r="D24" s="13">
        <v>57445</v>
      </c>
      <c r="E24" s="13">
        <v>30693</v>
      </c>
      <c r="F24" s="13">
        <v>39706</v>
      </c>
      <c r="G24" s="13">
        <v>45731</v>
      </c>
      <c r="H24" s="13">
        <v>21175</v>
      </c>
      <c r="I24" s="13">
        <v>9537</v>
      </c>
      <c r="J24" s="13">
        <v>25943</v>
      </c>
      <c r="K24" s="11">
        <f t="shared" si="4"/>
        <v>311415</v>
      </c>
    </row>
    <row r="25" spans="1:12" ht="17.25" customHeight="1">
      <c r="A25" s="12" t="s">
        <v>28</v>
      </c>
      <c r="B25" s="13">
        <v>21315</v>
      </c>
      <c r="C25" s="13">
        <v>30644</v>
      </c>
      <c r="D25" s="13">
        <v>36765</v>
      </c>
      <c r="E25" s="13">
        <v>19644</v>
      </c>
      <c r="F25" s="13">
        <v>25412</v>
      </c>
      <c r="G25" s="13">
        <v>29268</v>
      </c>
      <c r="H25" s="13">
        <v>13552</v>
      </c>
      <c r="I25" s="13">
        <v>6104</v>
      </c>
      <c r="J25" s="13">
        <v>16604</v>
      </c>
      <c r="K25" s="11">
        <f t="shared" si="4"/>
        <v>199308</v>
      </c>
      <c r="L25" s="52"/>
    </row>
    <row r="26" spans="1:12" ht="17.25" customHeight="1">
      <c r="A26" s="12" t="s">
        <v>29</v>
      </c>
      <c r="B26" s="13">
        <v>11989</v>
      </c>
      <c r="C26" s="13">
        <v>17237</v>
      </c>
      <c r="D26" s="13">
        <v>20680</v>
      </c>
      <c r="E26" s="13">
        <v>11049</v>
      </c>
      <c r="F26" s="13">
        <v>14294</v>
      </c>
      <c r="G26" s="13">
        <v>16463</v>
      </c>
      <c r="H26" s="13">
        <v>7623</v>
      </c>
      <c r="I26" s="13">
        <v>3433</v>
      </c>
      <c r="J26" s="13">
        <v>9339</v>
      </c>
      <c r="K26" s="11">
        <f t="shared" si="4"/>
        <v>112107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2888</v>
      </c>
      <c r="I27" s="11">
        <v>0</v>
      </c>
      <c r="J27" s="11">
        <v>0</v>
      </c>
      <c r="K27" s="11">
        <f t="shared" si="4"/>
        <v>2888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2.8114869799999997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-0.00431302</v>
      </c>
      <c r="F32" s="62">
        <v>-0.00469431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22883</v>
      </c>
      <c r="I35" s="19">
        <v>0</v>
      </c>
      <c r="J35" s="19">
        <v>0</v>
      </c>
      <c r="K35" s="23">
        <f>SUM(B35:J35)</f>
        <v>22883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5927.8</v>
      </c>
      <c r="E39" s="23">
        <f t="shared" si="8"/>
        <v>3244.24</v>
      </c>
      <c r="F39" s="23">
        <f t="shared" si="8"/>
        <v>5191.64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38417.280000000006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5927.8</v>
      </c>
      <c r="E43" s="65">
        <f t="shared" si="10"/>
        <v>3244.24</v>
      </c>
      <c r="F43" s="65">
        <f t="shared" si="10"/>
        <v>5191.64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38417.280000000006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1385</v>
      </c>
      <c r="E44" s="67">
        <v>758</v>
      </c>
      <c r="F44" s="67">
        <v>1213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8976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872392.2500000001</v>
      </c>
      <c r="C47" s="22">
        <f aca="true" t="shared" si="11" ref="C47:H47">+C48+C56</f>
        <v>1276070.5999999999</v>
      </c>
      <c r="D47" s="22">
        <f t="shared" si="11"/>
        <v>1618976.43</v>
      </c>
      <c r="E47" s="22">
        <f t="shared" si="11"/>
        <v>779928.24</v>
      </c>
      <c r="F47" s="22">
        <f t="shared" si="11"/>
        <v>1133040.38</v>
      </c>
      <c r="G47" s="22">
        <f t="shared" si="11"/>
        <v>1548498.46</v>
      </c>
      <c r="H47" s="22">
        <f t="shared" si="11"/>
        <v>762046.04</v>
      </c>
      <c r="I47" s="22">
        <f>+I48+I56</f>
        <v>270869.45999999996</v>
      </c>
      <c r="J47" s="22">
        <f>+J48+J56</f>
        <v>510940.24</v>
      </c>
      <c r="K47" s="22">
        <f>SUM(B47:J47)</f>
        <v>8772762.1</v>
      </c>
    </row>
    <row r="48" spans="1:11" ht="17.25" customHeight="1">
      <c r="A48" s="16" t="s">
        <v>46</v>
      </c>
      <c r="B48" s="23">
        <f>SUM(B49:B55)</f>
        <v>854957.7000000001</v>
      </c>
      <c r="C48" s="23">
        <f aca="true" t="shared" si="12" ref="C48:H48">SUM(C49:C55)</f>
        <v>1253934.15</v>
      </c>
      <c r="D48" s="23">
        <f t="shared" si="12"/>
        <v>1593635.8599999999</v>
      </c>
      <c r="E48" s="23">
        <f t="shared" si="12"/>
        <v>758997.24</v>
      </c>
      <c r="F48" s="23">
        <f t="shared" si="12"/>
        <v>1111168.4</v>
      </c>
      <c r="G48" s="23">
        <f t="shared" si="12"/>
        <v>1520728.03</v>
      </c>
      <c r="H48" s="23">
        <f t="shared" si="12"/>
        <v>743427.0800000001</v>
      </c>
      <c r="I48" s="23">
        <f>SUM(I49:I55)</f>
        <v>270869.45999999996</v>
      </c>
      <c r="J48" s="23">
        <f>SUM(J49:J55)</f>
        <v>497969.32</v>
      </c>
      <c r="K48" s="23">
        <f aca="true" t="shared" si="13" ref="K48:K56">SUM(B48:J48)</f>
        <v>8605687.24</v>
      </c>
    </row>
    <row r="49" spans="1:11" ht="17.25" customHeight="1">
      <c r="A49" s="34" t="s">
        <v>47</v>
      </c>
      <c r="B49" s="23">
        <f aca="true" t="shared" si="14" ref="B49:H49">ROUND(B30*B7,2)</f>
        <v>852453.02</v>
      </c>
      <c r="C49" s="23">
        <f t="shared" si="14"/>
        <v>1247470.7</v>
      </c>
      <c r="D49" s="23">
        <f t="shared" si="14"/>
        <v>1590109.39</v>
      </c>
      <c r="E49" s="23">
        <f t="shared" si="14"/>
        <v>756912.38</v>
      </c>
      <c r="F49" s="23">
        <f t="shared" si="14"/>
        <v>1107879.35</v>
      </c>
      <c r="G49" s="23">
        <f t="shared" si="14"/>
        <v>1516052.03</v>
      </c>
      <c r="H49" s="23">
        <f t="shared" si="14"/>
        <v>718054.02</v>
      </c>
      <c r="I49" s="23">
        <f>ROUND(I30*I7,2)</f>
        <v>270217.57</v>
      </c>
      <c r="J49" s="23">
        <f>ROUND(J30*J7,2)</f>
        <v>496085.59</v>
      </c>
      <c r="K49" s="23">
        <f t="shared" si="13"/>
        <v>8555234.05</v>
      </c>
    </row>
    <row r="50" spans="1:11" ht="17.25" customHeight="1">
      <c r="A50" s="34" t="s">
        <v>48</v>
      </c>
      <c r="B50" s="19">
        <v>0</v>
      </c>
      <c r="C50" s="23">
        <f>ROUND(C31*C7,2)</f>
        <v>2772.89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2772.89</v>
      </c>
    </row>
    <row r="51" spans="1:11" ht="17.25" customHeight="1">
      <c r="A51" s="68" t="s">
        <v>110</v>
      </c>
      <c r="B51" s="69">
        <f>ROUND(B32*B7,2)</f>
        <v>-1587</v>
      </c>
      <c r="C51" s="69">
        <f>ROUND(C32*C7,2)</f>
        <v>-2083.16</v>
      </c>
      <c r="D51" s="69">
        <f aca="true" t="shared" si="15" ref="D51:J51">ROUND(D32*D7,2)</f>
        <v>-2401.33</v>
      </c>
      <c r="E51" s="69">
        <f t="shared" si="15"/>
        <v>-1159.38</v>
      </c>
      <c r="F51" s="69">
        <f t="shared" si="15"/>
        <v>-1902.59</v>
      </c>
      <c r="G51" s="69">
        <f t="shared" si="15"/>
        <v>-2514.4</v>
      </c>
      <c r="H51" s="69">
        <f t="shared" si="15"/>
        <v>-1224.98</v>
      </c>
      <c r="I51" s="69">
        <f t="shared" si="15"/>
        <v>-413.83</v>
      </c>
      <c r="J51" s="69">
        <f t="shared" si="15"/>
        <v>-333.31</v>
      </c>
      <c r="K51" s="69">
        <f>SUM(B51:J51)</f>
        <v>-13619.979999999998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22883</v>
      </c>
      <c r="I53" s="31">
        <f>+I35</f>
        <v>0</v>
      </c>
      <c r="J53" s="31">
        <f>+J35</f>
        <v>0</v>
      </c>
      <c r="K53" s="23">
        <f t="shared" si="13"/>
        <v>22883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5927.8</v>
      </c>
      <c r="E55" s="19">
        <v>3244.24</v>
      </c>
      <c r="F55" s="36">
        <v>5191.64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38417.280000000006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-107387.12</v>
      </c>
      <c r="C60" s="35">
        <f t="shared" si="16"/>
        <v>-163719.52</v>
      </c>
      <c r="D60" s="35">
        <f t="shared" si="16"/>
        <v>-149004.89</v>
      </c>
      <c r="E60" s="35">
        <f t="shared" si="16"/>
        <v>-102829.26</v>
      </c>
      <c r="F60" s="35">
        <f>+F61+F68+F94+F95+F100-F101</f>
        <v>-129488.71</v>
      </c>
      <c r="G60" s="35">
        <f t="shared" si="16"/>
        <v>-126903.5</v>
      </c>
      <c r="H60" s="35">
        <f t="shared" si="16"/>
        <v>-107430.56</v>
      </c>
      <c r="I60" s="35">
        <f t="shared" si="16"/>
        <v>-28045.08</v>
      </c>
      <c r="J60" s="35">
        <f t="shared" si="16"/>
        <v>-60595.83</v>
      </c>
      <c r="K60" s="35">
        <f>SUM(B60:J60)</f>
        <v>-975404.47</v>
      </c>
    </row>
    <row r="61" spans="1:11" ht="18.75" customHeight="1">
      <c r="A61" s="16" t="s">
        <v>78</v>
      </c>
      <c r="B61" s="35">
        <f aca="true" t="shared" si="17" ref="B61:J61">B62+B63+B64+B65+B66+B67</f>
        <v>-107156</v>
      </c>
      <c r="C61" s="35">
        <f t="shared" si="17"/>
        <v>-163282</v>
      </c>
      <c r="D61" s="35">
        <f t="shared" si="17"/>
        <v>-155365</v>
      </c>
      <c r="E61" s="35">
        <f t="shared" si="17"/>
        <v>-96197.5</v>
      </c>
      <c r="F61" s="35">
        <f t="shared" si="17"/>
        <v>-106988</v>
      </c>
      <c r="G61" s="35">
        <f t="shared" si="17"/>
        <v>-126885.5</v>
      </c>
      <c r="H61" s="35">
        <f t="shared" si="17"/>
        <v>-107422</v>
      </c>
      <c r="I61" s="35">
        <f t="shared" si="17"/>
        <v>-22582</v>
      </c>
      <c r="J61" s="35">
        <f t="shared" si="17"/>
        <v>-51450</v>
      </c>
      <c r="K61" s="35">
        <f aca="true" t="shared" si="18" ref="K61:K94">SUM(B61:J61)</f>
        <v>-937328</v>
      </c>
    </row>
    <row r="62" spans="1:11" ht="18.75" customHeight="1">
      <c r="A62" s="12" t="s">
        <v>79</v>
      </c>
      <c r="B62" s="35">
        <f>-ROUND(B9*$D$3,2)</f>
        <v>-107156</v>
      </c>
      <c r="C62" s="35">
        <f aca="true" t="shared" si="19" ref="C62:J62">-ROUND(C9*$D$3,2)</f>
        <v>-163282</v>
      </c>
      <c r="D62" s="35">
        <f t="shared" si="19"/>
        <v>-155365</v>
      </c>
      <c r="E62" s="35">
        <f t="shared" si="19"/>
        <v>-96197.5</v>
      </c>
      <c r="F62" s="35">
        <f t="shared" si="19"/>
        <v>-106988</v>
      </c>
      <c r="G62" s="35">
        <f t="shared" si="19"/>
        <v>-126885.5</v>
      </c>
      <c r="H62" s="35">
        <f t="shared" si="19"/>
        <v>-107422</v>
      </c>
      <c r="I62" s="35">
        <f t="shared" si="19"/>
        <v>-22582</v>
      </c>
      <c r="J62" s="35">
        <f t="shared" si="19"/>
        <v>-51450</v>
      </c>
      <c r="K62" s="35">
        <f t="shared" si="18"/>
        <v>-937328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-437.52</v>
      </c>
      <c r="D68" s="35">
        <f t="shared" si="20"/>
        <v>6360.11</v>
      </c>
      <c r="E68" s="35">
        <f t="shared" si="20"/>
        <v>-6631.759999999999</v>
      </c>
      <c r="F68" s="35">
        <f t="shared" si="20"/>
        <v>-628.73</v>
      </c>
      <c r="G68" s="35">
        <f t="shared" si="20"/>
        <v>-18</v>
      </c>
      <c r="H68" s="35">
        <f t="shared" si="20"/>
        <v>-8.56</v>
      </c>
      <c r="I68" s="35">
        <f t="shared" si="20"/>
        <v>-5463.08</v>
      </c>
      <c r="J68" s="35">
        <f t="shared" si="20"/>
        <v>-9145.83</v>
      </c>
      <c r="K68" s="35">
        <f t="shared" si="18"/>
        <v>-16204.49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7481.44</v>
      </c>
      <c r="E91" s="35">
        <v>-158.36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6552.68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-6473.4</v>
      </c>
      <c r="F92" s="19">
        <v>0</v>
      </c>
      <c r="G92" s="19">
        <v>0</v>
      </c>
      <c r="H92" s="19">
        <v>0</v>
      </c>
      <c r="I92" s="48">
        <v>-3412.96</v>
      </c>
      <c r="J92" s="48">
        <v>-9145.83</v>
      </c>
      <c r="K92" s="48">
        <f t="shared" si="18"/>
        <v>-19032.190000000002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765005.1300000001</v>
      </c>
      <c r="C97" s="24">
        <f t="shared" si="21"/>
        <v>1112351.0799999998</v>
      </c>
      <c r="D97" s="24">
        <f t="shared" si="21"/>
        <v>1469971.54</v>
      </c>
      <c r="E97" s="24">
        <f t="shared" si="21"/>
        <v>677098.98</v>
      </c>
      <c r="F97" s="24">
        <f t="shared" si="21"/>
        <v>1003551.6699999999</v>
      </c>
      <c r="G97" s="24">
        <f t="shared" si="21"/>
        <v>1421594.96</v>
      </c>
      <c r="H97" s="24">
        <f t="shared" si="21"/>
        <v>654615.48</v>
      </c>
      <c r="I97" s="24">
        <f>+I98+I99</f>
        <v>242824.37999999998</v>
      </c>
      <c r="J97" s="24">
        <f>+J98+J99</f>
        <v>450344.41</v>
      </c>
      <c r="K97" s="48">
        <f>SUM(B97:J97)</f>
        <v>7797357.63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747570.5800000001</v>
      </c>
      <c r="C98" s="24">
        <f t="shared" si="22"/>
        <v>1090214.63</v>
      </c>
      <c r="D98" s="24">
        <f t="shared" si="22"/>
        <v>1444630.97</v>
      </c>
      <c r="E98" s="24">
        <f t="shared" si="22"/>
        <v>656167.98</v>
      </c>
      <c r="F98" s="24">
        <f t="shared" si="22"/>
        <v>1003551.6699999999</v>
      </c>
      <c r="G98" s="24">
        <f t="shared" si="22"/>
        <v>1393824.53</v>
      </c>
      <c r="H98" s="24">
        <f t="shared" si="22"/>
        <v>635996.52</v>
      </c>
      <c r="I98" s="24">
        <f t="shared" si="22"/>
        <v>242824.37999999998</v>
      </c>
      <c r="J98" s="24">
        <f t="shared" si="22"/>
        <v>437373.49</v>
      </c>
      <c r="K98" s="48">
        <f>SUM(B98:J98)</f>
        <v>7652154.750000001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0">
        <v>0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145202.88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48">
        <v>-31004.37</v>
      </c>
      <c r="G100" s="19">
        <v>0</v>
      </c>
      <c r="H100" s="19">
        <v>0</v>
      </c>
      <c r="I100" s="19">
        <v>0</v>
      </c>
      <c r="J100" s="19">
        <v>0</v>
      </c>
      <c r="K100" s="48">
        <f>SUM(B100:J100)</f>
        <v>-31004.37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48">
        <v>-9132.39</v>
      </c>
      <c r="G101" s="19">
        <v>0</v>
      </c>
      <c r="H101" s="19">
        <v>0</v>
      </c>
      <c r="I101" s="19">
        <v>0</v>
      </c>
      <c r="J101" s="19">
        <v>0</v>
      </c>
      <c r="K101" s="48">
        <f>SUM(B101:J101)</f>
        <v>-9132.39</v>
      </c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7797357.619999999</v>
      </c>
      <c r="L105" s="54"/>
    </row>
    <row r="106" spans="1:11" ht="18.75" customHeight="1">
      <c r="A106" s="26" t="s">
        <v>74</v>
      </c>
      <c r="B106" s="27">
        <v>96985.22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96985.22</v>
      </c>
    </row>
    <row r="107" spans="1:11" ht="18.75" customHeight="1">
      <c r="A107" s="26" t="s">
        <v>75</v>
      </c>
      <c r="B107" s="27">
        <v>668019.9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668019.9</v>
      </c>
    </row>
    <row r="108" spans="1:11" ht="18.75" customHeight="1">
      <c r="A108" s="26" t="s">
        <v>76</v>
      </c>
      <c r="B108" s="40">
        <v>0</v>
      </c>
      <c r="C108" s="27">
        <f>+C97</f>
        <v>1112351.0799999998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1112351.0799999998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1469971.54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1469971.54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677098.98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677098.98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192380.86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192380.86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356060.13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356060.13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455110.68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455110.68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439163.85</v>
      </c>
      <c r="H114" s="40">
        <v>0</v>
      </c>
      <c r="I114" s="40">
        <v>0</v>
      </c>
      <c r="J114" s="40">
        <v>0</v>
      </c>
      <c r="K114" s="41">
        <f t="shared" si="24"/>
        <v>439163.85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36452.36</v>
      </c>
      <c r="H115" s="40">
        <v>0</v>
      </c>
      <c r="I115" s="40">
        <v>0</v>
      </c>
      <c r="J115" s="40">
        <v>0</v>
      </c>
      <c r="K115" s="41">
        <f t="shared" si="24"/>
        <v>36452.36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231579.06</v>
      </c>
      <c r="H116" s="40">
        <v>0</v>
      </c>
      <c r="I116" s="40">
        <v>0</v>
      </c>
      <c r="J116" s="40">
        <v>0</v>
      </c>
      <c r="K116" s="41">
        <f t="shared" si="24"/>
        <v>231579.06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190733.06</v>
      </c>
      <c r="H117" s="40">
        <v>0</v>
      </c>
      <c r="I117" s="40">
        <v>0</v>
      </c>
      <c r="J117" s="40">
        <v>0</v>
      </c>
      <c r="K117" s="41">
        <f t="shared" si="24"/>
        <v>190733.06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523666.64</v>
      </c>
      <c r="H118" s="40">
        <v>0</v>
      </c>
      <c r="I118" s="40">
        <v>0</v>
      </c>
      <c r="J118" s="40">
        <v>0</v>
      </c>
      <c r="K118" s="41">
        <f t="shared" si="24"/>
        <v>523666.64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235849.32</v>
      </c>
      <c r="I119" s="40">
        <v>0</v>
      </c>
      <c r="J119" s="40">
        <v>0</v>
      </c>
      <c r="K119" s="41">
        <f t="shared" si="24"/>
        <v>235849.32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418766.15</v>
      </c>
      <c r="I120" s="40">
        <v>0</v>
      </c>
      <c r="J120" s="40">
        <v>0</v>
      </c>
      <c r="K120" s="41">
        <f t="shared" si="24"/>
        <v>418766.15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242824.38</v>
      </c>
      <c r="J121" s="40">
        <v>0</v>
      </c>
      <c r="K121" s="41">
        <f t="shared" si="24"/>
        <v>242824.38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450344.41</v>
      </c>
      <c r="K122" s="44">
        <f t="shared" si="24"/>
        <v>450344.41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2015-07-02T18:52:11Z</dcterms:modified>
  <cp:category/>
  <cp:version/>
  <cp:contentType/>
  <cp:contentStatus/>
</cp:coreProperties>
</file>