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<sst xmlns="http://schemas.openxmlformats.org/spreadsheetml/2006/main" count="128" uniqueCount="128">
  <si>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</si>
  <si>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</si>
  <si>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</si>
  <si>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</si>
  <si>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</si>
  <si>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</si>
  <si>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</si>
  <si>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</si>
  <si>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</si>
  <si>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</si>
  <si>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</si>
  <si>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</si>
  <si>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</si>
  <si>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</si>
  <si>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</si>
  <si>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</si>
  <si>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</si>
  <si>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</si>
  <si>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</si>
  <si>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</si>
  <si>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</si>
  <si>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</si>
  <si>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</si>
  <si>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</si>
  <si>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</si>
  <si>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</si>
  <si>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</si>
  <si>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</si>
  <si>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</si>
  <si>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</si>
  <si>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</si>
  <si>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</si>
  <si>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</si>
  <si>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</si>
  <si>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</si>
  <si>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</si>
  <si>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</si>
  <si>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</si>
  <si>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</si>
  <si>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</si>
  <si>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</si>
  <si>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</si>
  <si>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</si>
  <si>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</si>
  <si>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</si>
  <si>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</si>
  <si>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</si>
  <si>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</si>
  <si>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</si>
  <si>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</si>
  <si>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</si>
  <si>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</si>
  <si>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</si>
  <si>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</si>
  <si>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</si>
  <si>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</si>
  <si>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</si>
  <si>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</si>
  <si>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</si>
  <si>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</si>
  <si>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</si>
  <si>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</si>
  <si>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</si>
  <si>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</si>
  <si>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</si>
  <si>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</si>
  <si>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</si>
  <si>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</si>
  <si>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</si>
  <si>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</si>
  <si>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</si>
  <si>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</si>
  <si>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</si>
  <si>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</si>
  <si>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</si>
  <si>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</si>
  <si>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</si>
  <si>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</si>
  <si>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</si>
  <si>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</si>
  <si>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</si>
  <si>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</si>
  <si>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</si>
  <si>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</si>
  <si>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</si>
  <si>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</si>
  <si>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</si>
  <si>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</si>
  <si>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</si>
  <si>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</si>
  <si>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</si>
  <si>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</si>
  <si>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</si>
  <si>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</si>
  <si>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</si>
  <si>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</si>
  <si>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</si>
  <si>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</si>
  <si>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</si>
  <si>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</si>
  <si>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</si>
  <si>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</si>
  <si>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</si>
  <si>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</si>
  <si>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</si>
  <si>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</si>
  <si>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</si>
  <si>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</si>
  <si>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</si>
  <si>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</si>
  <si>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</si>
  <si>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</si>
  <si>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</si>
  <si>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</si>
  <si>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</si>
  <si>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</si>
  <si>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</si>
  <si>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</si>
  <si>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</si>
  <si>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</si>
  <si>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</si>
  <si>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</si>
  <si>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</si>
  <si>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</si>
  <si>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25/06/15 - VENCIMENTO 02/07/15</t>
  </si>
  <si>
    <t>6.3. Revisão de Remuneração pelo Transporte Coletivo  ¹</t>
  </si>
  <si>
    <t>Nota:</t>
  </si>
  <si>
    <t xml:space="preserve">     (¹) - Pagamento de combustível não fóssil junho/15.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</si>
</sst>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left" vertical="center" wrapText="1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572070</v>
      </c>
      <c r="C7" s="9">
        <f t="shared" si="0"/>
        <v>751000</v>
      </c>
      <c r="D7" s="9">
        <f t="shared" si="0"/>
        <v>781088</v>
      </c>
      <c r="E7" s="9">
        <f t="shared" si="0"/>
        <v>530120</v>
      </c>
      <c r="F7" s="9">
        <f t="shared" si="0"/>
        <v>714463</v>
      </c>
      <c r="G7" s="9">
        <f t="shared" si="0"/>
        <v>1194744</v>
      </c>
      <c r="H7" s="9">
        <f t="shared" si="0"/>
        <v>552703</v>
      </c>
      <c r="I7" s="9">
        <f t="shared" si="0"/>
        <v>116688</v>
      </c>
      <c r="J7" s="9">
        <f t="shared" si="0"/>
        <v>301942</v>
      </c>
      <c r="K7" s="9">
        <f t="shared" si="0"/>
        <v>5514818</v>
      </c>
      <c r="L7" s="52"/>
    </row>
    <row r="8" spans="1:11" ht="17.25" customHeight="1">
      <c r="A8" s="10" t="s">
        <v>102</v>
      </c>
      <c r="B8" s="11">
        <f>B9+B12+B16</f>
        <v>348059</v>
      </c>
      <c r="C8" s="11">
        <f aca="true" t="shared" si="1" ref="C8:J8">C9+C12+C16</f>
        <v>466150</v>
      </c>
      <c r="D8" s="11">
        <f t="shared" si="1"/>
        <v>456386</v>
      </c>
      <c r="E8" s="11">
        <f t="shared" si="1"/>
        <v>321812</v>
      </c>
      <c r="F8" s="11">
        <f t="shared" si="1"/>
        <v>415356</v>
      </c>
      <c r="G8" s="11">
        <f t="shared" si="1"/>
        <v>675119</v>
      </c>
      <c r="H8" s="11">
        <f t="shared" si="1"/>
        <v>347784</v>
      </c>
      <c r="I8" s="11">
        <f t="shared" si="1"/>
        <v>64621</v>
      </c>
      <c r="J8" s="11">
        <f t="shared" si="1"/>
        <v>176366</v>
      </c>
      <c r="K8" s="11">
        <f>SUM(B8:J8)</f>
        <v>3271653</v>
      </c>
    </row>
    <row r="9" spans="1:11" ht="17.25" customHeight="1">
      <c r="A9" s="15" t="s">
        <v>17</v>
      </c>
      <c r="B9" s="13">
        <f>+B10+B11</f>
        <v>39503</v>
      </c>
      <c r="C9" s="13">
        <f aca="true" t="shared" si="2" ref="C9:J9">+C10+C11</f>
        <v>55828</v>
      </c>
      <c r="D9" s="13">
        <f t="shared" si="2"/>
        <v>47881</v>
      </c>
      <c r="E9" s="13">
        <f t="shared" si="2"/>
        <v>37120</v>
      </c>
      <c r="F9" s="13">
        <f t="shared" si="2"/>
        <v>40952</v>
      </c>
      <c r="G9" s="13">
        <f t="shared" si="2"/>
        <v>52100</v>
      </c>
      <c r="H9" s="13">
        <f t="shared" si="2"/>
        <v>50462</v>
      </c>
      <c r="I9" s="13">
        <f t="shared" si="2"/>
        <v>8743</v>
      </c>
      <c r="J9" s="13">
        <f t="shared" si="2"/>
        <v>16478</v>
      </c>
      <c r="K9" s="11">
        <f>SUM(B9:J9)</f>
        <v>349067</v>
      </c>
    </row>
    <row r="10" spans="1:11" ht="17.25" customHeight="1">
      <c r="A10" s="29" t="s">
        <v>18</v>
      </c>
      <c r="B10" s="13">
        <v>39503</v>
      </c>
      <c r="C10" s="13">
        <v>55828</v>
      </c>
      <c r="D10" s="13">
        <v>47881</v>
      </c>
      <c r="E10" s="13">
        <v>37120</v>
      </c>
      <c r="F10" s="13">
        <v>40952</v>
      </c>
      <c r="G10" s="13">
        <v>52100</v>
      </c>
      <c r="H10" s="13">
        <v>50462</v>
      </c>
      <c r="I10" s="13">
        <v>8743</v>
      </c>
      <c r="J10" s="13">
        <v>16478</v>
      </c>
      <c r="K10" s="11">
        <f>SUM(B10:J10)</f>
        <v>349067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249583</v>
      </c>
      <c r="C12" s="17">
        <f t="shared" si="3"/>
        <v>333150</v>
      </c>
      <c r="D12" s="17">
        <f t="shared" si="3"/>
        <v>335100</v>
      </c>
      <c r="E12" s="17">
        <f t="shared" si="3"/>
        <v>237366</v>
      </c>
      <c r="F12" s="17">
        <f t="shared" si="3"/>
        <v>308989</v>
      </c>
      <c r="G12" s="17">
        <f t="shared" si="3"/>
        <v>521420</v>
      </c>
      <c r="H12" s="17">
        <f t="shared" si="3"/>
        <v>248521</v>
      </c>
      <c r="I12" s="17">
        <f t="shared" si="3"/>
        <v>45445</v>
      </c>
      <c r="J12" s="17">
        <f t="shared" si="3"/>
        <v>129429</v>
      </c>
      <c r="K12" s="11">
        <f aca="true" t="shared" si="4" ref="K12:K27">SUM(B12:J12)</f>
        <v>2409003</v>
      </c>
    </row>
    <row r="13" spans="1:13" ht="17.25" customHeight="1">
      <c r="A13" s="14" t="s">
        <v>20</v>
      </c>
      <c r="B13" s="13">
        <v>125499</v>
      </c>
      <c r="C13" s="13">
        <v>176425</v>
      </c>
      <c r="D13" s="13">
        <v>183401</v>
      </c>
      <c r="E13" s="13">
        <v>125414</v>
      </c>
      <c r="F13" s="13">
        <v>163749</v>
      </c>
      <c r="G13" s="13">
        <v>263494</v>
      </c>
      <c r="H13" s="13">
        <v>121606</v>
      </c>
      <c r="I13" s="13">
        <v>26121</v>
      </c>
      <c r="J13" s="13">
        <v>70896</v>
      </c>
      <c r="K13" s="11">
        <f t="shared" si="4"/>
        <v>1256605</v>
      </c>
      <c r="L13" s="52"/>
      <c r="M13" s="53"/>
    </row>
    <row r="14" spans="1:12" ht="17.25" customHeight="1">
      <c r="A14" s="14" t="s">
        <v>21</v>
      </c>
      <c r="B14" s="13">
        <v>111666</v>
      </c>
      <c r="C14" s="13">
        <v>137627</v>
      </c>
      <c r="D14" s="13">
        <v>135560</v>
      </c>
      <c r="E14" s="13">
        <v>99575</v>
      </c>
      <c r="F14" s="13">
        <v>131653</v>
      </c>
      <c r="G14" s="13">
        <v>237795</v>
      </c>
      <c r="H14" s="13">
        <v>110520</v>
      </c>
      <c r="I14" s="13">
        <v>16575</v>
      </c>
      <c r="J14" s="13">
        <v>53070</v>
      </c>
      <c r="K14" s="11">
        <f t="shared" si="4"/>
        <v>1034041</v>
      </c>
      <c r="L14" s="52"/>
    </row>
    <row r="15" spans="1:11" ht="17.25" customHeight="1">
      <c r="A15" s="14" t="s">
        <v>22</v>
      </c>
      <c r="B15" s="13">
        <v>12418</v>
      </c>
      <c r="C15" s="13">
        <v>19098</v>
      </c>
      <c r="D15" s="13">
        <v>16139</v>
      </c>
      <c r="E15" s="13">
        <v>12377</v>
      </c>
      <c r="F15" s="13">
        <v>13587</v>
      </c>
      <c r="G15" s="13">
        <v>20131</v>
      </c>
      <c r="H15" s="13">
        <v>16395</v>
      </c>
      <c r="I15" s="13">
        <v>2749</v>
      </c>
      <c r="J15" s="13">
        <v>5463</v>
      </c>
      <c r="K15" s="11">
        <f t="shared" si="4"/>
        <v>118357</v>
      </c>
    </row>
    <row r="16" spans="1:11" ht="17.25" customHeight="1">
      <c r="A16" s="15" t="s">
        <v>98</v>
      </c>
      <c r="B16" s="13">
        <f>B17+B18+B19</f>
        <v>58973</v>
      </c>
      <c r="C16" s="13">
        <f aca="true" t="shared" si="5" ref="C16:J16">C17+C18+C19</f>
        <v>77172</v>
      </c>
      <c r="D16" s="13">
        <f t="shared" si="5"/>
        <v>73405</v>
      </c>
      <c r="E16" s="13">
        <f t="shared" si="5"/>
        <v>47326</v>
      </c>
      <c r="F16" s="13">
        <f t="shared" si="5"/>
        <v>65415</v>
      </c>
      <c r="G16" s="13">
        <f t="shared" si="5"/>
        <v>101599</v>
      </c>
      <c r="H16" s="13">
        <f t="shared" si="5"/>
        <v>48801</v>
      </c>
      <c r="I16" s="13">
        <f t="shared" si="5"/>
        <v>10433</v>
      </c>
      <c r="J16" s="13">
        <f t="shared" si="5"/>
        <v>30459</v>
      </c>
      <c r="K16" s="11">
        <f t="shared" si="4"/>
        <v>513583</v>
      </c>
    </row>
    <row r="17" spans="1:11" ht="17.25" customHeight="1">
      <c r="A17" s="14" t="s">
        <v>99</v>
      </c>
      <c r="B17" s="13">
        <v>10695</v>
      </c>
      <c r="C17" s="13">
        <v>14911</v>
      </c>
      <c r="D17" s="13">
        <v>13775</v>
      </c>
      <c r="E17" s="13">
        <v>10317</v>
      </c>
      <c r="F17" s="13">
        <v>14226</v>
      </c>
      <c r="G17" s="13">
        <v>23529</v>
      </c>
      <c r="H17" s="13">
        <v>11153</v>
      </c>
      <c r="I17" s="13">
        <v>2417</v>
      </c>
      <c r="J17" s="13">
        <v>5292</v>
      </c>
      <c r="K17" s="11">
        <f t="shared" si="4"/>
        <v>106315</v>
      </c>
    </row>
    <row r="18" spans="1:11" ht="17.25" customHeight="1">
      <c r="A18" s="14" t="s">
        <v>100</v>
      </c>
      <c r="B18" s="13">
        <v>2464</v>
      </c>
      <c r="C18" s="13">
        <v>2678</v>
      </c>
      <c r="D18" s="13">
        <v>3134</v>
      </c>
      <c r="E18" s="13">
        <v>2203</v>
      </c>
      <c r="F18" s="13">
        <v>3134</v>
      </c>
      <c r="G18" s="13">
        <v>5832</v>
      </c>
      <c r="H18" s="13">
        <v>2014</v>
      </c>
      <c r="I18" s="13">
        <v>440</v>
      </c>
      <c r="J18" s="13">
        <v>1355</v>
      </c>
      <c r="K18" s="11">
        <f t="shared" si="4"/>
        <v>23254</v>
      </c>
    </row>
    <row r="19" spans="1:11" ht="17.25" customHeight="1">
      <c r="A19" s="14" t="s">
        <v>101</v>
      </c>
      <c r="B19" s="13">
        <v>45814</v>
      </c>
      <c r="C19" s="13">
        <v>59583</v>
      </c>
      <c r="D19" s="13">
        <v>56496</v>
      </c>
      <c r="E19" s="13">
        <v>34806</v>
      </c>
      <c r="F19" s="13">
        <v>48055</v>
      </c>
      <c r="G19" s="13">
        <v>72238</v>
      </c>
      <c r="H19" s="13">
        <v>35634</v>
      </c>
      <c r="I19" s="13">
        <v>7576</v>
      </c>
      <c r="J19" s="13">
        <v>23812</v>
      </c>
      <c r="K19" s="11">
        <f t="shared" si="4"/>
        <v>384014</v>
      </c>
    </row>
    <row r="20" spans="1:11" ht="17.25" customHeight="1">
      <c r="A20" s="16" t="s">
        <v>23</v>
      </c>
      <c r="B20" s="11">
        <f>+B21+B22+B23</f>
        <v>172079</v>
      </c>
      <c r="C20" s="11">
        <f aca="true" t="shared" si="6" ref="C20:J20">+C21+C22+C23</f>
        <v>203516</v>
      </c>
      <c r="D20" s="11">
        <f t="shared" si="6"/>
        <v>233459</v>
      </c>
      <c r="E20" s="11">
        <f t="shared" si="6"/>
        <v>150335</v>
      </c>
      <c r="F20" s="11">
        <f t="shared" si="6"/>
        <v>231066</v>
      </c>
      <c r="G20" s="11">
        <f t="shared" si="6"/>
        <v>434258</v>
      </c>
      <c r="H20" s="11">
        <f t="shared" si="6"/>
        <v>153555</v>
      </c>
      <c r="I20" s="11">
        <f t="shared" si="6"/>
        <v>35044</v>
      </c>
      <c r="J20" s="11">
        <f t="shared" si="6"/>
        <v>85939</v>
      </c>
      <c r="K20" s="11">
        <f t="shared" si="4"/>
        <v>1699251</v>
      </c>
    </row>
    <row r="21" spans="1:12" ht="17.25" customHeight="1">
      <c r="A21" s="12" t="s">
        <v>24</v>
      </c>
      <c r="B21" s="13">
        <v>97419</v>
      </c>
      <c r="C21" s="13">
        <v>125170</v>
      </c>
      <c r="D21" s="13">
        <v>144375</v>
      </c>
      <c r="E21" s="13">
        <v>91234</v>
      </c>
      <c r="F21" s="13">
        <v>137912</v>
      </c>
      <c r="G21" s="13">
        <v>241682</v>
      </c>
      <c r="H21" s="13">
        <v>90975</v>
      </c>
      <c r="I21" s="13">
        <v>22414</v>
      </c>
      <c r="J21" s="13">
        <v>52644</v>
      </c>
      <c r="K21" s="11">
        <f t="shared" si="4"/>
        <v>1003825</v>
      </c>
      <c r="L21" s="52"/>
    </row>
    <row r="22" spans="1:12" ht="17.25" customHeight="1">
      <c r="A22" s="12" t="s">
        <v>25</v>
      </c>
      <c r="B22" s="13">
        <v>68164</v>
      </c>
      <c r="C22" s="13">
        <v>69968</v>
      </c>
      <c r="D22" s="13">
        <v>80442</v>
      </c>
      <c r="E22" s="13">
        <v>53862</v>
      </c>
      <c r="F22" s="13">
        <v>85844</v>
      </c>
      <c r="G22" s="13">
        <v>179965</v>
      </c>
      <c r="H22" s="13">
        <v>55681</v>
      </c>
      <c r="I22" s="13">
        <v>11209</v>
      </c>
      <c r="J22" s="13">
        <v>30467</v>
      </c>
      <c r="K22" s="11">
        <f t="shared" si="4"/>
        <v>635602</v>
      </c>
      <c r="L22" s="52"/>
    </row>
    <row r="23" spans="1:11" ht="17.25" customHeight="1">
      <c r="A23" s="12" t="s">
        <v>26</v>
      </c>
      <c r="B23" s="13">
        <v>6496</v>
      </c>
      <c r="C23" s="13">
        <v>8378</v>
      </c>
      <c r="D23" s="13">
        <v>8642</v>
      </c>
      <c r="E23" s="13">
        <v>5239</v>
      </c>
      <c r="F23" s="13">
        <v>7310</v>
      </c>
      <c r="G23" s="13">
        <v>12611</v>
      </c>
      <c r="H23" s="13">
        <v>6899</v>
      </c>
      <c r="I23" s="13">
        <v>1421</v>
      </c>
      <c r="J23" s="13">
        <v>2828</v>
      </c>
      <c r="K23" s="11">
        <f t="shared" si="4"/>
        <v>59824</v>
      </c>
    </row>
    <row r="24" spans="1:11" ht="17.25" customHeight="1">
      <c r="A24" s="16" t="s">
        <v>27</v>
      </c>
      <c r="B24" s="13">
        <v>51932</v>
      </c>
      <c r="C24" s="13">
        <v>81334</v>
      </c>
      <c r="D24" s="13">
        <v>91243</v>
      </c>
      <c r="E24" s="13">
        <v>57973</v>
      </c>
      <c r="F24" s="13">
        <v>68041</v>
      </c>
      <c r="G24" s="13">
        <v>85367</v>
      </c>
      <c r="H24" s="13">
        <v>43656</v>
      </c>
      <c r="I24" s="13">
        <v>17023</v>
      </c>
      <c r="J24" s="13">
        <v>39637</v>
      </c>
      <c r="K24" s="11">
        <f t="shared" si="4"/>
        <v>536206</v>
      </c>
    </row>
    <row r="25" spans="1:12" ht="17.25" customHeight="1">
      <c r="A25" s="12" t="s">
        <v>28</v>
      </c>
      <c r="B25" s="13">
        <v>33236</v>
      </c>
      <c r="C25" s="13">
        <v>52054</v>
      </c>
      <c r="D25" s="13">
        <v>58396</v>
      </c>
      <c r="E25" s="13">
        <v>37103</v>
      </c>
      <c r="F25" s="13">
        <v>43546</v>
      </c>
      <c r="G25" s="13">
        <v>54635</v>
      </c>
      <c r="H25" s="13">
        <v>27940</v>
      </c>
      <c r="I25" s="13">
        <v>10895</v>
      </c>
      <c r="J25" s="13">
        <v>25368</v>
      </c>
      <c r="K25" s="11">
        <f t="shared" si="4"/>
        <v>343173</v>
      </c>
      <c r="L25" s="52"/>
    </row>
    <row r="26" spans="1:12" ht="17.25" customHeight="1">
      <c r="A26" s="12" t="s">
        <v>29</v>
      </c>
      <c r="B26" s="13">
        <v>18696</v>
      </c>
      <c r="C26" s="13">
        <v>29280</v>
      </c>
      <c r="D26" s="13">
        <v>32847</v>
      </c>
      <c r="E26" s="13">
        <v>20870</v>
      </c>
      <c r="F26" s="13">
        <v>24495</v>
      </c>
      <c r="G26" s="13">
        <v>30732</v>
      </c>
      <c r="H26" s="13">
        <v>15716</v>
      </c>
      <c r="I26" s="13">
        <v>6128</v>
      </c>
      <c r="J26" s="13">
        <v>14269</v>
      </c>
      <c r="K26" s="11">
        <f t="shared" si="4"/>
        <v>193033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7708</v>
      </c>
      <c r="I27" s="11">
        <v>0</v>
      </c>
      <c r="J27" s="11">
        <v>0</v>
      </c>
      <c r="K27" s="11">
        <f t="shared" si="4"/>
        <v>7708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2.5735</v>
      </c>
      <c r="C29" s="59">
        <f aca="true" t="shared" si="7" ref="C29:J29">SUM(C30:C33)</f>
        <v>2.9359224</v>
      </c>
      <c r="D29" s="59">
        <f t="shared" si="7"/>
        <v>3.3059000000000003</v>
      </c>
      <c r="E29" s="59">
        <f t="shared" si="7"/>
        <v>2.8114869799999997</v>
      </c>
      <c r="F29" s="59">
        <f t="shared" si="7"/>
        <v>2.7288056899999997</v>
      </c>
      <c r="G29" s="59">
        <f t="shared" si="7"/>
        <v>2.3476000000000004</v>
      </c>
      <c r="H29" s="59">
        <f t="shared" si="7"/>
        <v>2.6918</v>
      </c>
      <c r="I29" s="59">
        <f t="shared" si="7"/>
        <v>4.473838</v>
      </c>
      <c r="J29" s="59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-0.0048</v>
      </c>
      <c r="C32" s="61">
        <v>-0.0049</v>
      </c>
      <c r="D32" s="61">
        <v>-0.005</v>
      </c>
      <c r="E32" s="61">
        <v>-0.00431302</v>
      </c>
      <c r="F32" s="61">
        <v>-0.00469431</v>
      </c>
      <c r="G32" s="61">
        <v>-0.0039</v>
      </c>
      <c r="H32" s="61">
        <v>-0.0046</v>
      </c>
      <c r="I32" s="61">
        <v>-0.006862</v>
      </c>
      <c r="J32" s="61">
        <v>-0.001785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9886.35</v>
      </c>
      <c r="I35" s="19">
        <v>0</v>
      </c>
      <c r="J35" s="19">
        <v>0</v>
      </c>
      <c r="K35" s="23">
        <f>SUM(B35:J35)</f>
        <v>9886.35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5850.76</v>
      </c>
      <c r="E39" s="23">
        <f t="shared" si="8"/>
        <v>3244.24</v>
      </c>
      <c r="F39" s="23">
        <f t="shared" si="8"/>
        <v>5191.64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38340.240000000005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107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5850.76</v>
      </c>
      <c r="E43" s="64">
        <f t="shared" si="10"/>
        <v>3244.24</v>
      </c>
      <c r="F43" s="64">
        <f t="shared" si="10"/>
        <v>5191.64</v>
      </c>
      <c r="G43" s="64">
        <f t="shared" si="10"/>
        <v>7190.4</v>
      </c>
      <c r="H43" s="64">
        <f t="shared" si="10"/>
        <v>3715.04</v>
      </c>
      <c r="I43" s="64">
        <f t="shared" si="10"/>
        <v>1065.72</v>
      </c>
      <c r="J43" s="64">
        <f t="shared" si="10"/>
        <v>2217.04</v>
      </c>
      <c r="K43" s="64">
        <f t="shared" si="9"/>
        <v>38340.240000000005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1367</v>
      </c>
      <c r="E44" s="66">
        <v>758</v>
      </c>
      <c r="F44" s="66">
        <v>1213</v>
      </c>
      <c r="G44" s="66">
        <v>1680</v>
      </c>
      <c r="H44" s="66">
        <v>868</v>
      </c>
      <c r="I44" s="66">
        <v>249</v>
      </c>
      <c r="J44" s="66">
        <v>518</v>
      </c>
      <c r="K44" s="66">
        <f t="shared" si="9"/>
        <v>8958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1493748.37</v>
      </c>
      <c r="C47" s="22">
        <f aca="true" t="shared" si="11" ref="C47:H47">+C48+C56</f>
        <v>2232787.89</v>
      </c>
      <c r="D47" s="22">
        <f t="shared" si="11"/>
        <v>2613390.1499999994</v>
      </c>
      <c r="E47" s="22">
        <f t="shared" si="11"/>
        <v>1514600.72</v>
      </c>
      <c r="F47" s="22">
        <f t="shared" si="11"/>
        <v>1976694.32</v>
      </c>
      <c r="G47" s="22">
        <f t="shared" si="11"/>
        <v>2839741.85</v>
      </c>
      <c r="H47" s="22">
        <f t="shared" si="11"/>
        <v>1519986.2900000003</v>
      </c>
      <c r="I47" s="22">
        <f>+I48+I56</f>
        <v>523108.92999999993</v>
      </c>
      <c r="J47" s="22">
        <f>+J48+J56</f>
        <v>816818.3000000002</v>
      </c>
      <c r="K47" s="22">
        <f>SUM(B47:J47)</f>
        <v>15530876.82</v>
      </c>
    </row>
    <row r="48" spans="1:11" ht="17.25" customHeight="1">
      <c r="A48" s="16" t="s">
        <v>46</v>
      </c>
      <c r="B48" s="23">
        <f>SUM(B49:B55)</f>
        <v>1476313.82</v>
      </c>
      <c r="C48" s="23">
        <f aca="true" t="shared" si="12" ref="C48:H48">SUM(C49:C55)</f>
        <v>2210651.44</v>
      </c>
      <c r="D48" s="23">
        <f t="shared" si="12"/>
        <v>2588049.5799999996</v>
      </c>
      <c r="E48" s="23">
        <f t="shared" si="12"/>
        <v>1493669.72</v>
      </c>
      <c r="F48" s="23">
        <f t="shared" si="12"/>
        <v>1954822.34</v>
      </c>
      <c r="G48" s="23">
        <f t="shared" si="12"/>
        <v>2811971.42</v>
      </c>
      <c r="H48" s="23">
        <f t="shared" si="12"/>
        <v>1501367.3300000003</v>
      </c>
      <c r="I48" s="23">
        <f>SUM(I49:I55)</f>
        <v>523108.92999999993</v>
      </c>
      <c r="J48" s="23">
        <f>SUM(J49:J55)</f>
        <v>803847.3800000001</v>
      </c>
      <c r="K48" s="23">
        <f aca="true" t="shared" si="13" ref="K48:K56">SUM(B48:J48)</f>
        <v>15363801.96</v>
      </c>
    </row>
    <row r="49" spans="1:11" ht="17.25" customHeight="1">
      <c r="A49" s="34" t="s">
        <v>47</v>
      </c>
      <c r="B49" s="23">
        <f aca="true" t="shared" si="14" ref="B49:H49">ROUND(B30*B7,2)</f>
        <v>1474968.08</v>
      </c>
      <c r="C49" s="23">
        <f t="shared" si="14"/>
        <v>2203659.3</v>
      </c>
      <c r="D49" s="23">
        <f t="shared" si="14"/>
        <v>2586104.26</v>
      </c>
      <c r="E49" s="23">
        <f t="shared" si="14"/>
        <v>1492711.9</v>
      </c>
      <c r="F49" s="23">
        <f t="shared" si="14"/>
        <v>1952984.61</v>
      </c>
      <c r="G49" s="23">
        <f t="shared" si="14"/>
        <v>2809440.52</v>
      </c>
      <c r="H49" s="23">
        <f t="shared" si="14"/>
        <v>1490308.37</v>
      </c>
      <c r="I49" s="23">
        <f>ROUND(I30*I7,2)</f>
        <v>522843.92</v>
      </c>
      <c r="J49" s="23">
        <f>ROUND(J30*J7,2)</f>
        <v>802169.31</v>
      </c>
      <c r="K49" s="23">
        <f t="shared" si="13"/>
        <v>15335190.27</v>
      </c>
    </row>
    <row r="50" spans="1:11" ht="17.25" customHeight="1">
      <c r="A50" s="34" t="s">
        <v>48</v>
      </c>
      <c r="B50" s="19">
        <v>0</v>
      </c>
      <c r="C50" s="23">
        <f>ROUND(C31*C7,2)</f>
        <v>4898.32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4898.32</v>
      </c>
    </row>
    <row r="51" spans="1:11" ht="17.25" customHeight="1">
      <c r="A51" s="67" t="s">
        <v>109</v>
      </c>
      <c r="B51" s="68">
        <f>ROUND(B32*B7,2)</f>
        <v>-2745.94</v>
      </c>
      <c r="C51" s="68">
        <f>ROUND(C32*C7,2)</f>
        <v>-3679.9</v>
      </c>
      <c r="D51" s="68">
        <f aca="true" t="shared" si="15" ref="D51:J51">ROUND(D32*D7,2)</f>
        <v>-3905.44</v>
      </c>
      <c r="E51" s="68">
        <f t="shared" si="15"/>
        <v>-2286.42</v>
      </c>
      <c r="F51" s="68">
        <f t="shared" si="15"/>
        <v>-3353.91</v>
      </c>
      <c r="G51" s="68">
        <f t="shared" si="15"/>
        <v>-4659.5</v>
      </c>
      <c r="H51" s="68">
        <f t="shared" si="15"/>
        <v>-2542.43</v>
      </c>
      <c r="I51" s="68">
        <f t="shared" si="15"/>
        <v>-800.71</v>
      </c>
      <c r="J51" s="68">
        <f t="shared" si="15"/>
        <v>-538.97</v>
      </c>
      <c r="K51" s="68">
        <f>SUM(B51:J51)</f>
        <v>-24513.22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9886.35</v>
      </c>
      <c r="I53" s="31">
        <f>+I35</f>
        <v>0</v>
      </c>
      <c r="J53" s="31">
        <f>+J35</f>
        <v>0</v>
      </c>
      <c r="K53" s="23">
        <f t="shared" si="13"/>
        <v>9886.35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5850.76</v>
      </c>
      <c r="E55" s="19">
        <v>3244.24</v>
      </c>
      <c r="F55" s="36">
        <v>5191.64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38340.240000000005</v>
      </c>
    </row>
    <row r="56" spans="1:11" ht="17.25" customHeight="1">
      <c r="A56" s="16" t="s">
        <v>53</v>
      </c>
      <c r="B56" s="36">
        <v>17434.55</v>
      </c>
      <c r="C56" s="36">
        <v>22136.45</v>
      </c>
      <c r="D56" s="36">
        <v>25340.57</v>
      </c>
      <c r="E56" s="36">
        <v>20931</v>
      </c>
      <c r="F56" s="36">
        <v>21871.98</v>
      </c>
      <c r="G56" s="36">
        <v>27770.43</v>
      </c>
      <c r="H56" s="36">
        <v>18618.96</v>
      </c>
      <c r="I56" s="19">
        <v>0</v>
      </c>
      <c r="J56" s="36">
        <v>12970.92</v>
      </c>
      <c r="K56" s="36">
        <f t="shared" si="13"/>
        <v>167074.86000000002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-256797.64</v>
      </c>
      <c r="C60" s="35">
        <f t="shared" si="16"/>
        <v>-224480.88</v>
      </c>
      <c r="D60" s="35">
        <f t="shared" si="16"/>
        <v>-225261.16</v>
      </c>
      <c r="E60" s="35">
        <f t="shared" si="16"/>
        <v>-290579.99</v>
      </c>
      <c r="F60" s="35">
        <f t="shared" si="16"/>
        <v>-262860.37</v>
      </c>
      <c r="G60" s="35">
        <f t="shared" si="16"/>
        <v>-290626.94</v>
      </c>
      <c r="H60" s="35">
        <f t="shared" si="16"/>
        <v>-71513.38</v>
      </c>
      <c r="I60" s="35">
        <f t="shared" si="16"/>
        <v>-74136.18</v>
      </c>
      <c r="J60" s="35">
        <f t="shared" si="16"/>
        <v>-82384.25</v>
      </c>
      <c r="K60" s="35">
        <f>SUM(B60:J60)</f>
        <v>-1778640.7899999998</v>
      </c>
    </row>
    <row r="61" spans="1:11" ht="18.75" customHeight="1">
      <c r="A61" s="16" t="s">
        <v>78</v>
      </c>
      <c r="B61" s="35">
        <f aca="true" t="shared" si="17" ref="B61:J61">B62+B63+B64+B65+B66+B67</f>
        <v>-242457.46000000002</v>
      </c>
      <c r="C61" s="35">
        <f t="shared" si="17"/>
        <v>-203561.54</v>
      </c>
      <c r="D61" s="35">
        <f t="shared" si="17"/>
        <v>-209613.95</v>
      </c>
      <c r="E61" s="35">
        <f t="shared" si="17"/>
        <v>-264272.44</v>
      </c>
      <c r="F61" s="35">
        <f t="shared" si="17"/>
        <v>-243572.66</v>
      </c>
      <c r="G61" s="35">
        <f t="shared" si="17"/>
        <v>-262175.52</v>
      </c>
      <c r="H61" s="35">
        <f t="shared" si="17"/>
        <v>-177078</v>
      </c>
      <c r="I61" s="35">
        <f t="shared" si="17"/>
        <v>-30600.5</v>
      </c>
      <c r="J61" s="35">
        <f t="shared" si="17"/>
        <v>-57673</v>
      </c>
      <c r="K61" s="35">
        <f aca="true" t="shared" si="18" ref="K61:K94">SUM(B61:J61)</f>
        <v>-1691005.0699999998</v>
      </c>
    </row>
    <row r="62" spans="1:11" ht="18.75" customHeight="1">
      <c r="A62" s="12" t="s">
        <v>79</v>
      </c>
      <c r="B62" s="35">
        <f>-ROUND(B9*$D$3,2)</f>
        <v>-138260.5</v>
      </c>
      <c r="C62" s="35">
        <f aca="true" t="shared" si="19" ref="C62:J62">-ROUND(C9*$D$3,2)</f>
        <v>-195398</v>
      </c>
      <c r="D62" s="35">
        <f t="shared" si="19"/>
        <v>-167583.5</v>
      </c>
      <c r="E62" s="35">
        <f t="shared" si="19"/>
        <v>-129920</v>
      </c>
      <c r="F62" s="35">
        <f t="shared" si="19"/>
        <v>-143332</v>
      </c>
      <c r="G62" s="35">
        <f t="shared" si="19"/>
        <v>-182350</v>
      </c>
      <c r="H62" s="35">
        <f t="shared" si="19"/>
        <v>-176617</v>
      </c>
      <c r="I62" s="35">
        <f t="shared" si="19"/>
        <v>-30600.5</v>
      </c>
      <c r="J62" s="35">
        <f t="shared" si="19"/>
        <v>-57673</v>
      </c>
      <c r="K62" s="35">
        <f t="shared" si="18"/>
        <v>-1221734.5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-791</v>
      </c>
      <c r="C64" s="35">
        <v>-238</v>
      </c>
      <c r="D64" s="35">
        <v>-385</v>
      </c>
      <c r="E64" s="35">
        <v>-1179.5</v>
      </c>
      <c r="F64" s="35">
        <v>-483</v>
      </c>
      <c r="G64" s="35">
        <v>-406</v>
      </c>
      <c r="H64" s="19">
        <v>0</v>
      </c>
      <c r="I64" s="19">
        <v>0</v>
      </c>
      <c r="J64" s="19">
        <v>0</v>
      </c>
      <c r="K64" s="35">
        <f t="shared" si="18"/>
        <v>-3482.5</v>
      </c>
    </row>
    <row r="65" spans="1:11" ht="18.75" customHeight="1">
      <c r="A65" s="12" t="s">
        <v>110</v>
      </c>
      <c r="B65" s="19">
        <v>-906.5</v>
      </c>
      <c r="C65" s="19">
        <v>-416.5</v>
      </c>
      <c r="D65" s="19">
        <v>-735</v>
      </c>
      <c r="E65" s="19">
        <v>-1298.5</v>
      </c>
      <c r="F65" s="19">
        <v>-539</v>
      </c>
      <c r="G65" s="19">
        <v>-483</v>
      </c>
      <c r="H65" s="19">
        <v>0</v>
      </c>
      <c r="I65" s="19">
        <v>0</v>
      </c>
      <c r="J65" s="19">
        <v>0</v>
      </c>
      <c r="K65" s="35">
        <f t="shared" si="18"/>
        <v>-4378.5</v>
      </c>
    </row>
    <row r="66" spans="1:11" ht="18.75" customHeight="1">
      <c r="A66" s="12" t="s">
        <v>56</v>
      </c>
      <c r="B66" s="47">
        <v>-102364.46</v>
      </c>
      <c r="C66" s="47">
        <v>-7509.04</v>
      </c>
      <c r="D66" s="47">
        <v>-40910.45</v>
      </c>
      <c r="E66" s="47">
        <v>-131874.44</v>
      </c>
      <c r="F66" s="47">
        <v>-99218.66</v>
      </c>
      <c r="G66" s="47">
        <v>-78846.52</v>
      </c>
      <c r="H66" s="19">
        <v>-461</v>
      </c>
      <c r="I66" s="19">
        <v>0</v>
      </c>
      <c r="J66" s="19">
        <v>0</v>
      </c>
      <c r="K66" s="35">
        <f t="shared" si="18"/>
        <v>-461184.57000000007</v>
      </c>
    </row>
    <row r="67" spans="1:11" ht="18.75" customHeight="1">
      <c r="A67" s="12" t="s">
        <v>57</v>
      </c>
      <c r="B67" s="19">
        <v>-135</v>
      </c>
      <c r="C67" s="19">
        <v>0</v>
      </c>
      <c r="D67" s="19">
        <v>0</v>
      </c>
      <c r="E67" s="19">
        <v>0</v>
      </c>
      <c r="F67" s="19">
        <v>0</v>
      </c>
      <c r="G67" s="19">
        <v>-90</v>
      </c>
      <c r="H67" s="19">
        <v>0</v>
      </c>
      <c r="I67" s="19">
        <v>0</v>
      </c>
      <c r="J67" s="19">
        <v>0</v>
      </c>
      <c r="K67" s="35">
        <f t="shared" si="18"/>
        <v>-225</v>
      </c>
    </row>
    <row r="68" spans="1:11" ht="18.75" customHeight="1">
      <c r="A68" s="12" t="s">
        <v>83</v>
      </c>
      <c r="B68" s="35">
        <f aca="true" t="shared" si="20" ref="B68:J68">SUM(B69:B92)</f>
        <v>-14340.18</v>
      </c>
      <c r="C68" s="35">
        <f t="shared" si="20"/>
        <v>-20919.34</v>
      </c>
      <c r="D68" s="35">
        <f t="shared" si="20"/>
        <v>-15647.210000000001</v>
      </c>
      <c r="E68" s="35">
        <f t="shared" si="20"/>
        <v>-26307.550000000003</v>
      </c>
      <c r="F68" s="35">
        <f t="shared" si="20"/>
        <v>-19287.710000000003</v>
      </c>
      <c r="G68" s="35">
        <f t="shared" si="20"/>
        <v>-28451.42</v>
      </c>
      <c r="H68" s="35">
        <f t="shared" si="20"/>
        <v>-13931.029999999999</v>
      </c>
      <c r="I68" s="35">
        <f t="shared" si="20"/>
        <v>-43535.68</v>
      </c>
      <c r="J68" s="35">
        <f t="shared" si="20"/>
        <v>-24711.25</v>
      </c>
      <c r="K68" s="35">
        <f t="shared" si="18"/>
        <v>-207131.37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-14109.06</v>
      </c>
      <c r="C73" s="35">
        <v>-20481.82</v>
      </c>
      <c r="D73" s="35">
        <v>-19362.28</v>
      </c>
      <c r="E73" s="35">
        <v>-13578</v>
      </c>
      <c r="F73" s="35">
        <v>-18658.98</v>
      </c>
      <c r="G73" s="35">
        <v>-28433.42</v>
      </c>
      <c r="H73" s="35">
        <v>-13922.47</v>
      </c>
      <c r="I73" s="35">
        <v>-4894.39</v>
      </c>
      <c r="J73" s="35">
        <v>-10090.2</v>
      </c>
      <c r="K73" s="48">
        <f t="shared" si="18"/>
        <v>-143530.62000000002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-231.12</v>
      </c>
      <c r="C91" s="35">
        <v>-295.32</v>
      </c>
      <c r="D91" s="35">
        <v>4836.4</v>
      </c>
      <c r="E91" s="35">
        <v>-158.36</v>
      </c>
      <c r="F91" s="35">
        <v>-235.4</v>
      </c>
      <c r="G91" s="19">
        <v>0</v>
      </c>
      <c r="H91" s="35">
        <v>-8.56</v>
      </c>
      <c r="I91" s="19">
        <v>0</v>
      </c>
      <c r="J91" s="19">
        <v>0</v>
      </c>
      <c r="K91" s="35">
        <f t="shared" si="18"/>
        <v>3907.6399999999994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-12571.19</v>
      </c>
      <c r="F92" s="19">
        <v>0</v>
      </c>
      <c r="G92" s="19">
        <v>0</v>
      </c>
      <c r="H92" s="19">
        <v>0</v>
      </c>
      <c r="I92" s="48">
        <v>-6591.17</v>
      </c>
      <c r="J92" s="48">
        <v>-14621.05</v>
      </c>
      <c r="K92" s="48">
        <f t="shared" si="18"/>
        <v>-33783.41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35">
        <v>119495.65</v>
      </c>
      <c r="I94" s="19">
        <v>0</v>
      </c>
      <c r="J94" s="19">
        <v>0</v>
      </c>
      <c r="K94" s="48">
        <f t="shared" si="18"/>
        <v>119495.65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1236950.7300000002</v>
      </c>
      <c r="C97" s="24">
        <f t="shared" si="21"/>
        <v>2008307.0099999998</v>
      </c>
      <c r="D97" s="24">
        <f t="shared" si="21"/>
        <v>2388128.9899999993</v>
      </c>
      <c r="E97" s="24">
        <f t="shared" si="21"/>
        <v>1224020.73</v>
      </c>
      <c r="F97" s="24">
        <f t="shared" si="21"/>
        <v>1713833.9500000002</v>
      </c>
      <c r="G97" s="24">
        <f t="shared" si="21"/>
        <v>2549114.91</v>
      </c>
      <c r="H97" s="24">
        <f t="shared" si="21"/>
        <v>1448472.9100000001</v>
      </c>
      <c r="I97" s="24">
        <f>+I98+I99</f>
        <v>448972.74999999994</v>
      </c>
      <c r="J97" s="24">
        <f>+J98+J99</f>
        <v>734434.0500000002</v>
      </c>
      <c r="K97" s="48">
        <f>SUM(B97:J97)</f>
        <v>13752236.030000001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1219516.1800000002</v>
      </c>
      <c r="C98" s="24">
        <f t="shared" si="22"/>
        <v>1986170.5599999998</v>
      </c>
      <c r="D98" s="24">
        <f t="shared" si="22"/>
        <v>2362788.4199999995</v>
      </c>
      <c r="E98" s="24">
        <f t="shared" si="22"/>
        <v>1203089.73</v>
      </c>
      <c r="F98" s="24">
        <f t="shared" si="22"/>
        <v>1691961.9700000002</v>
      </c>
      <c r="G98" s="24">
        <f t="shared" si="22"/>
        <v>2521344.48</v>
      </c>
      <c r="H98" s="24">
        <f t="shared" si="22"/>
        <v>1429853.9500000002</v>
      </c>
      <c r="I98" s="24">
        <f t="shared" si="22"/>
        <v>448972.74999999994</v>
      </c>
      <c r="J98" s="24">
        <f t="shared" si="22"/>
        <v>721463.1300000001</v>
      </c>
      <c r="K98" s="48">
        <f>SUM(B98:J98)</f>
        <v>13585161.170000004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17434.55</v>
      </c>
      <c r="C99" s="24">
        <f t="shared" si="23"/>
        <v>22136.45</v>
      </c>
      <c r="D99" s="24">
        <f t="shared" si="23"/>
        <v>25340.57</v>
      </c>
      <c r="E99" s="24">
        <f t="shared" si="23"/>
        <v>20931</v>
      </c>
      <c r="F99" s="24">
        <f t="shared" si="23"/>
        <v>21871.98</v>
      </c>
      <c r="G99" s="24">
        <f t="shared" si="23"/>
        <v>27770.43</v>
      </c>
      <c r="H99" s="24">
        <f t="shared" si="23"/>
        <v>18618.96</v>
      </c>
      <c r="I99" s="19">
        <f t="shared" si="23"/>
        <v>0</v>
      </c>
      <c r="J99" s="24">
        <f t="shared" si="23"/>
        <v>12970.92</v>
      </c>
      <c r="K99" s="48">
        <f>SUM(B99:J99)</f>
        <v>167074.86000000002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13752236.039999997</v>
      </c>
      <c r="L105" s="54"/>
    </row>
    <row r="106" spans="1:11" ht="18.75" customHeight="1">
      <c r="A106" s="26" t="s">
        <v>74</v>
      </c>
      <c r="B106" s="27">
        <v>167559.66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167559.66</v>
      </c>
    </row>
    <row r="107" spans="1:11" ht="18.75" customHeight="1">
      <c r="A107" s="26" t="s">
        <v>75</v>
      </c>
      <c r="B107" s="27">
        <v>1069391.07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1069391.07</v>
      </c>
    </row>
    <row r="108" spans="1:11" ht="18.75" customHeight="1">
      <c r="A108" s="26" t="s">
        <v>76</v>
      </c>
      <c r="B108" s="40">
        <v>0</v>
      </c>
      <c r="C108" s="27">
        <f>+C97</f>
        <v>2008307.0099999998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2008307.0099999998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2388128.9899999993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2388128.9899999993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1224020.73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1224020.73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323240.96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323240.96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663868.5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663868.5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726724.49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726724.49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757923.01</v>
      </c>
      <c r="H114" s="40">
        <v>0</v>
      </c>
      <c r="I114" s="40">
        <v>0</v>
      </c>
      <c r="J114" s="40">
        <v>0</v>
      </c>
      <c r="K114" s="41">
        <f t="shared" si="24"/>
        <v>757923.01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59002.74</v>
      </c>
      <c r="H115" s="40">
        <v>0</v>
      </c>
      <c r="I115" s="40">
        <v>0</v>
      </c>
      <c r="J115" s="40">
        <v>0</v>
      </c>
      <c r="K115" s="41">
        <f t="shared" si="24"/>
        <v>59002.74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401118.95</v>
      </c>
      <c r="H116" s="40">
        <v>0</v>
      </c>
      <c r="I116" s="40">
        <v>0</v>
      </c>
      <c r="J116" s="40">
        <v>0</v>
      </c>
      <c r="K116" s="41">
        <f t="shared" si="24"/>
        <v>401118.95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375221.7</v>
      </c>
      <c r="H117" s="40">
        <v>0</v>
      </c>
      <c r="I117" s="40">
        <v>0</v>
      </c>
      <c r="J117" s="40">
        <v>0</v>
      </c>
      <c r="K117" s="41">
        <f t="shared" si="24"/>
        <v>375221.7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955848.52</v>
      </c>
      <c r="H118" s="40">
        <v>0</v>
      </c>
      <c r="I118" s="40">
        <v>0</v>
      </c>
      <c r="J118" s="40">
        <v>0</v>
      </c>
      <c r="K118" s="41">
        <f t="shared" si="24"/>
        <v>955848.52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517739.56</v>
      </c>
      <c r="I119" s="40">
        <v>0</v>
      </c>
      <c r="J119" s="40">
        <v>0</v>
      </c>
      <c r="K119" s="41">
        <f t="shared" si="24"/>
        <v>517739.56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930733.35</v>
      </c>
      <c r="I120" s="40">
        <v>0</v>
      </c>
      <c r="J120" s="40">
        <v>0</v>
      </c>
      <c r="K120" s="41">
        <f t="shared" si="24"/>
        <v>930733.35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448972.75</v>
      </c>
      <c r="J121" s="40">
        <v>0</v>
      </c>
      <c r="K121" s="41">
        <f t="shared" si="24"/>
        <v>448972.75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734434.05</v>
      </c>
      <c r="K122" s="44">
        <f t="shared" si="24"/>
        <v>734434.05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80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2015-07-01T18:32:40Z</dcterms:modified>
  <cp:category/>
  <cp:version/>
  <cp:contentType/>
  <cp:contentStatus/>
</cp:coreProperties>
</file>