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<sst xmlns="http://schemas.openxmlformats.org/spreadsheetml/2006/main" count="129" uniqueCount="129">
  <si>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</si>
  <si>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</si>
  <si>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</si>
  <si>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</si>
  <si>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</si>
  <si>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</si>
  <si>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</si>
  <si>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</si>
  <si>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</si>
  <si>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</si>
  <si>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</si>
  <si>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</si>
  <si>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</si>
  <si>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</si>
  <si>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</si>
  <si>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</si>
  <si>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</si>
  <si>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</si>
  <si>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</si>
  <si>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</si>
  <si>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</si>
  <si>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</si>
  <si>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</si>
  <si>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</si>
  <si>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</si>
  <si>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</si>
  <si>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</si>
  <si>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</si>
  <si>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</si>
  <si>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</si>
  <si>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</si>
  <si>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</si>
  <si>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</si>
  <si>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</si>
  <si>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</si>
  <si>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</si>
  <si>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</si>
  <si>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</si>
  <si>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</si>
  <si>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</si>
  <si>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</si>
  <si>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</si>
  <si>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</si>
  <si>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</si>
  <si>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</si>
  <si>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</si>
  <si>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</si>
  <si>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</si>
  <si>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</si>
  <si>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</si>
  <si>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</si>
  <si>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</si>
  <si>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</si>
  <si>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</si>
  <si>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</si>
  <si>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</si>
  <si>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</si>
  <si>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</si>
  <si>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</si>
  <si>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</si>
  <si>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</si>
  <si>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</si>
  <si>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</si>
  <si>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</si>
  <si>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</si>
  <si>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</si>
  <si>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</si>
  <si>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</si>
  <si>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</si>
  <si>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</si>
  <si>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</si>
  <si>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</si>
  <si>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</si>
  <si>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</si>
  <si>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</si>
  <si>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</si>
  <si>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</si>
  <si>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</si>
  <si>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</si>
  <si>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</si>
  <si>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</si>
  <si>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</si>
  <si>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</si>
  <si>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</si>
  <si>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</si>
  <si>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</si>
  <si>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</si>
  <si>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</si>
  <si>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</si>
  <si>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</si>
  <si>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</si>
  <si>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</si>
  <si>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</si>
  <si>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</si>
  <si>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</si>
  <si>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</si>
  <si>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</si>
  <si>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</si>
  <si>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</si>
  <si>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</si>
  <si>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</si>
  <si>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</si>
  <si>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</si>
  <si>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</si>
  <si>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</si>
  <si>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</si>
  <si>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</si>
  <si>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</si>
  <si>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</si>
  <si>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</si>
  <si>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</si>
  <si>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</si>
  <si>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</si>
  <si>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</si>
  <si>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</si>
  <si>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</si>
  <si>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</si>
  <si>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</si>
  <si>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</si>
  <si>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</si>
  <si>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</si>
  <si>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</si>
  <si>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</si>
  <si>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19/06/15 - VENCIMENTO 26/06/15</t>
  </si>
  <si>
    <t>6.3. Revisão de Remuneração pelo Transporte Coletivo  (1)</t>
  </si>
  <si>
    <t>6.4. Revisão de Remuneração pelo Serviço Atende (2)</t>
  </si>
  <si>
    <t>Notas:</t>
  </si>
  <si>
    <t xml:space="preserve">       (1)  - Ajuste dos valores da energia para tração (trólebus) de março/15.</t>
  </si>
  <si>
    <t xml:space="preserve">       (2)  - Frota operacional de setembro/14 e horas extras de dezembro/14.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</si>
</sst>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B72">
      <selection activeCell="C88" sqref="C88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564235</v>
      </c>
      <c r="C7" s="9">
        <f t="shared" si="0"/>
        <v>759866</v>
      </c>
      <c r="D7" s="9">
        <f t="shared" si="0"/>
        <v>790506</v>
      </c>
      <c r="E7" s="9">
        <f t="shared" si="0"/>
        <v>526386</v>
      </c>
      <c r="F7" s="9">
        <f t="shared" si="0"/>
        <v>703056</v>
      </c>
      <c r="G7" s="9">
        <f t="shared" si="0"/>
        <v>1191694</v>
      </c>
      <c r="H7" s="9">
        <f t="shared" si="0"/>
        <v>545366</v>
      </c>
      <c r="I7" s="9">
        <f t="shared" si="0"/>
        <v>115143</v>
      </c>
      <c r="J7" s="9">
        <f t="shared" si="0"/>
        <v>306918</v>
      </c>
      <c r="K7" s="9">
        <f t="shared" si="0"/>
        <v>5503170</v>
      </c>
      <c r="L7" s="52"/>
    </row>
    <row r="8" spans="1:11" ht="17.25" customHeight="1">
      <c r="A8" s="10" t="s">
        <v>102</v>
      </c>
      <c r="B8" s="11">
        <f>B9+B12+B16</f>
        <v>347171</v>
      </c>
      <c r="C8" s="11">
        <f aca="true" t="shared" si="1" ref="C8:J8">C9+C12+C16</f>
        <v>477492</v>
      </c>
      <c r="D8" s="11">
        <f t="shared" si="1"/>
        <v>467026</v>
      </c>
      <c r="E8" s="11">
        <f t="shared" si="1"/>
        <v>325874</v>
      </c>
      <c r="F8" s="11">
        <f t="shared" si="1"/>
        <v>413929</v>
      </c>
      <c r="G8" s="11">
        <f t="shared" si="1"/>
        <v>680039</v>
      </c>
      <c r="H8" s="11">
        <f t="shared" si="1"/>
        <v>348344</v>
      </c>
      <c r="I8" s="11">
        <f t="shared" si="1"/>
        <v>65263</v>
      </c>
      <c r="J8" s="11">
        <f t="shared" si="1"/>
        <v>182688</v>
      </c>
      <c r="K8" s="11">
        <f>SUM(B8:J8)</f>
        <v>3307826</v>
      </c>
    </row>
    <row r="9" spans="1:11" ht="17.25" customHeight="1">
      <c r="A9" s="15" t="s">
        <v>17</v>
      </c>
      <c r="B9" s="13">
        <f>+B10+B11</f>
        <v>40213</v>
      </c>
      <c r="C9" s="13">
        <f aca="true" t="shared" si="2" ref="C9:J9">+C10+C11</f>
        <v>58192</v>
      </c>
      <c r="D9" s="13">
        <f t="shared" si="2"/>
        <v>51017</v>
      </c>
      <c r="E9" s="13">
        <f t="shared" si="2"/>
        <v>38051</v>
      </c>
      <c r="F9" s="13">
        <f t="shared" si="2"/>
        <v>41066</v>
      </c>
      <c r="G9" s="13">
        <f t="shared" si="2"/>
        <v>52779</v>
      </c>
      <c r="H9" s="13">
        <f t="shared" si="2"/>
        <v>50537</v>
      </c>
      <c r="I9" s="13">
        <f t="shared" si="2"/>
        <v>9018</v>
      </c>
      <c r="J9" s="13">
        <f t="shared" si="2"/>
        <v>18034</v>
      </c>
      <c r="K9" s="11">
        <f>SUM(B9:J9)</f>
        <v>358907</v>
      </c>
    </row>
    <row r="10" spans="1:11" ht="17.25" customHeight="1">
      <c r="A10" s="29" t="s">
        <v>18</v>
      </c>
      <c r="B10" s="13">
        <v>40213</v>
      </c>
      <c r="C10" s="13">
        <v>58192</v>
      </c>
      <c r="D10" s="13">
        <v>51017</v>
      </c>
      <c r="E10" s="13">
        <v>38051</v>
      </c>
      <c r="F10" s="13">
        <v>41066</v>
      </c>
      <c r="G10" s="13">
        <v>52779</v>
      </c>
      <c r="H10" s="13">
        <v>50537</v>
      </c>
      <c r="I10" s="13">
        <v>9018</v>
      </c>
      <c r="J10" s="13">
        <v>18034</v>
      </c>
      <c r="K10" s="11">
        <f>SUM(B10:J10)</f>
        <v>358907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247287</v>
      </c>
      <c r="C12" s="17">
        <f t="shared" si="3"/>
        <v>338581</v>
      </c>
      <c r="D12" s="17">
        <f t="shared" si="3"/>
        <v>340925</v>
      </c>
      <c r="E12" s="17">
        <f t="shared" si="3"/>
        <v>237933</v>
      </c>
      <c r="F12" s="17">
        <f t="shared" si="3"/>
        <v>307948</v>
      </c>
      <c r="G12" s="17">
        <f t="shared" si="3"/>
        <v>525195</v>
      </c>
      <c r="H12" s="17">
        <f t="shared" si="3"/>
        <v>248971</v>
      </c>
      <c r="I12" s="17">
        <f t="shared" si="3"/>
        <v>45072</v>
      </c>
      <c r="J12" s="17">
        <f t="shared" si="3"/>
        <v>132787</v>
      </c>
      <c r="K12" s="11">
        <f aca="true" t="shared" si="4" ref="K12:K27">SUM(B12:J12)</f>
        <v>2424699</v>
      </c>
    </row>
    <row r="13" spans="1:13" ht="17.25" customHeight="1">
      <c r="A13" s="14" t="s">
        <v>20</v>
      </c>
      <c r="B13" s="13">
        <v>118204</v>
      </c>
      <c r="C13" s="13">
        <v>171769</v>
      </c>
      <c r="D13" s="13">
        <v>177614</v>
      </c>
      <c r="E13" s="13">
        <v>120068</v>
      </c>
      <c r="F13" s="13">
        <v>155575</v>
      </c>
      <c r="G13" s="13">
        <v>253710</v>
      </c>
      <c r="H13" s="13">
        <v>116172</v>
      </c>
      <c r="I13" s="13">
        <v>24673</v>
      </c>
      <c r="J13" s="13">
        <v>69317</v>
      </c>
      <c r="K13" s="11">
        <f t="shared" si="4"/>
        <v>1207102</v>
      </c>
      <c r="L13" s="52"/>
      <c r="M13" s="53"/>
    </row>
    <row r="14" spans="1:12" ht="17.25" customHeight="1">
      <c r="A14" s="14" t="s">
        <v>21</v>
      </c>
      <c r="B14" s="13">
        <v>115271</v>
      </c>
      <c r="C14" s="13">
        <v>145718</v>
      </c>
      <c r="D14" s="13">
        <v>145218</v>
      </c>
      <c r="E14" s="13">
        <v>104333</v>
      </c>
      <c r="F14" s="13">
        <v>137695</v>
      </c>
      <c r="G14" s="13">
        <v>249018</v>
      </c>
      <c r="H14" s="13">
        <v>114682</v>
      </c>
      <c r="I14" s="13">
        <v>17192</v>
      </c>
      <c r="J14" s="13">
        <v>57349</v>
      </c>
      <c r="K14" s="11">
        <f t="shared" si="4"/>
        <v>1086476</v>
      </c>
      <c r="L14" s="52"/>
    </row>
    <row r="15" spans="1:11" ht="17.25" customHeight="1">
      <c r="A15" s="14" t="s">
        <v>22</v>
      </c>
      <c r="B15" s="13">
        <v>13812</v>
      </c>
      <c r="C15" s="13">
        <v>21094</v>
      </c>
      <c r="D15" s="13">
        <v>18093</v>
      </c>
      <c r="E15" s="13">
        <v>13532</v>
      </c>
      <c r="F15" s="13">
        <v>14678</v>
      </c>
      <c r="G15" s="13">
        <v>22467</v>
      </c>
      <c r="H15" s="13">
        <v>18117</v>
      </c>
      <c r="I15" s="13">
        <v>3207</v>
      </c>
      <c r="J15" s="13">
        <v>6121</v>
      </c>
      <c r="K15" s="11">
        <f t="shared" si="4"/>
        <v>131121</v>
      </c>
    </row>
    <row r="16" spans="1:11" ht="17.25" customHeight="1">
      <c r="A16" s="15" t="s">
        <v>98</v>
      </c>
      <c r="B16" s="13">
        <f>B17+B18+B19</f>
        <v>59671</v>
      </c>
      <c r="C16" s="13">
        <f aca="true" t="shared" si="5" ref="C16:J16">C17+C18+C19</f>
        <v>80719</v>
      </c>
      <c r="D16" s="13">
        <f t="shared" si="5"/>
        <v>75084</v>
      </c>
      <c r="E16" s="13">
        <f t="shared" si="5"/>
        <v>49890</v>
      </c>
      <c r="F16" s="13">
        <f t="shared" si="5"/>
        <v>64915</v>
      </c>
      <c r="G16" s="13">
        <f t="shared" si="5"/>
        <v>102065</v>
      </c>
      <c r="H16" s="13">
        <f t="shared" si="5"/>
        <v>48836</v>
      </c>
      <c r="I16" s="13">
        <f t="shared" si="5"/>
        <v>11173</v>
      </c>
      <c r="J16" s="13">
        <f t="shared" si="5"/>
        <v>31867</v>
      </c>
      <c r="K16" s="11">
        <f t="shared" si="4"/>
        <v>524220</v>
      </c>
    </row>
    <row r="17" spans="1:11" ht="17.25" customHeight="1">
      <c r="A17" s="14" t="s">
        <v>99</v>
      </c>
      <c r="B17" s="13">
        <v>10431</v>
      </c>
      <c r="C17" s="13">
        <v>14515</v>
      </c>
      <c r="D17" s="13">
        <v>13311</v>
      </c>
      <c r="E17" s="13">
        <v>10062</v>
      </c>
      <c r="F17" s="13">
        <v>13554</v>
      </c>
      <c r="G17" s="13">
        <v>22941</v>
      </c>
      <c r="H17" s="13">
        <v>10873</v>
      </c>
      <c r="I17" s="13">
        <v>2259</v>
      </c>
      <c r="J17" s="13">
        <v>5161</v>
      </c>
      <c r="K17" s="11">
        <f t="shared" si="4"/>
        <v>103107</v>
      </c>
    </row>
    <row r="18" spans="1:11" ht="17.25" customHeight="1">
      <c r="A18" s="14" t="s">
        <v>100</v>
      </c>
      <c r="B18" s="13">
        <v>2423</v>
      </c>
      <c r="C18" s="13">
        <v>2609</v>
      </c>
      <c r="D18" s="13">
        <v>3239</v>
      </c>
      <c r="E18" s="13">
        <v>2261</v>
      </c>
      <c r="F18" s="13">
        <v>3065</v>
      </c>
      <c r="G18" s="13">
        <v>5894</v>
      </c>
      <c r="H18" s="13">
        <v>1945</v>
      </c>
      <c r="I18" s="13">
        <v>462</v>
      </c>
      <c r="J18" s="13">
        <v>1385</v>
      </c>
      <c r="K18" s="11">
        <f t="shared" si="4"/>
        <v>23283</v>
      </c>
    </row>
    <row r="19" spans="1:11" ht="17.25" customHeight="1">
      <c r="A19" s="14" t="s">
        <v>101</v>
      </c>
      <c r="B19" s="13">
        <v>46817</v>
      </c>
      <c r="C19" s="13">
        <v>63595</v>
      </c>
      <c r="D19" s="13">
        <v>58534</v>
      </c>
      <c r="E19" s="13">
        <v>37567</v>
      </c>
      <c r="F19" s="13">
        <v>48296</v>
      </c>
      <c r="G19" s="13">
        <v>73230</v>
      </c>
      <c r="H19" s="13">
        <v>36018</v>
      </c>
      <c r="I19" s="13">
        <v>8452</v>
      </c>
      <c r="J19" s="13">
        <v>25321</v>
      </c>
      <c r="K19" s="11">
        <f t="shared" si="4"/>
        <v>397830</v>
      </c>
    </row>
    <row r="20" spans="1:11" ht="17.25" customHeight="1">
      <c r="A20" s="16" t="s">
        <v>23</v>
      </c>
      <c r="B20" s="11">
        <f>+B21+B22+B23</f>
        <v>170388</v>
      </c>
      <c r="C20" s="11">
        <f aca="true" t="shared" si="6" ref="C20:J20">+C21+C22+C23</f>
        <v>203937</v>
      </c>
      <c r="D20" s="11">
        <f t="shared" si="6"/>
        <v>234059</v>
      </c>
      <c r="E20" s="11">
        <f t="shared" si="6"/>
        <v>146985</v>
      </c>
      <c r="F20" s="11">
        <f t="shared" si="6"/>
        <v>228160</v>
      </c>
      <c r="G20" s="11">
        <f t="shared" si="6"/>
        <v>432542</v>
      </c>
      <c r="H20" s="11">
        <f t="shared" si="6"/>
        <v>150474</v>
      </c>
      <c r="I20" s="11">
        <f t="shared" si="6"/>
        <v>34715</v>
      </c>
      <c r="J20" s="11">
        <f t="shared" si="6"/>
        <v>86672</v>
      </c>
      <c r="K20" s="11">
        <f t="shared" si="4"/>
        <v>1687932</v>
      </c>
    </row>
    <row r="21" spans="1:12" ht="17.25" customHeight="1">
      <c r="A21" s="12" t="s">
        <v>24</v>
      </c>
      <c r="B21" s="13">
        <v>90992</v>
      </c>
      <c r="C21" s="13">
        <v>119266</v>
      </c>
      <c r="D21" s="13">
        <v>137727</v>
      </c>
      <c r="E21" s="13">
        <v>84427</v>
      </c>
      <c r="F21" s="13">
        <v>130230</v>
      </c>
      <c r="G21" s="13">
        <v>230248</v>
      </c>
      <c r="H21" s="13">
        <v>84159</v>
      </c>
      <c r="I21" s="13">
        <v>21282</v>
      </c>
      <c r="J21" s="13">
        <v>50460</v>
      </c>
      <c r="K21" s="11">
        <f t="shared" si="4"/>
        <v>948791</v>
      </c>
      <c r="L21" s="52"/>
    </row>
    <row r="22" spans="1:12" ht="17.25" customHeight="1">
      <c r="A22" s="12" t="s">
        <v>25</v>
      </c>
      <c r="B22" s="13">
        <v>72160</v>
      </c>
      <c r="C22" s="13">
        <v>75844</v>
      </c>
      <c r="D22" s="13">
        <v>87076</v>
      </c>
      <c r="E22" s="13">
        <v>57037</v>
      </c>
      <c r="F22" s="13">
        <v>90177</v>
      </c>
      <c r="G22" s="13">
        <v>188605</v>
      </c>
      <c r="H22" s="13">
        <v>59228</v>
      </c>
      <c r="I22" s="13">
        <v>11875</v>
      </c>
      <c r="J22" s="13">
        <v>33090</v>
      </c>
      <c r="K22" s="11">
        <f t="shared" si="4"/>
        <v>675092</v>
      </c>
      <c r="L22" s="52"/>
    </row>
    <row r="23" spans="1:11" ht="17.25" customHeight="1">
      <c r="A23" s="12" t="s">
        <v>26</v>
      </c>
      <c r="B23" s="13">
        <v>7236</v>
      </c>
      <c r="C23" s="13">
        <v>8827</v>
      </c>
      <c r="D23" s="13">
        <v>9256</v>
      </c>
      <c r="E23" s="13">
        <v>5521</v>
      </c>
      <c r="F23" s="13">
        <v>7753</v>
      </c>
      <c r="G23" s="13">
        <v>13689</v>
      </c>
      <c r="H23" s="13">
        <v>7087</v>
      </c>
      <c r="I23" s="13">
        <v>1558</v>
      </c>
      <c r="J23" s="13">
        <v>3122</v>
      </c>
      <c r="K23" s="11">
        <f t="shared" si="4"/>
        <v>64049</v>
      </c>
    </row>
    <row r="24" spans="1:11" ht="17.25" customHeight="1">
      <c r="A24" s="16" t="s">
        <v>27</v>
      </c>
      <c r="B24" s="13">
        <v>46676</v>
      </c>
      <c r="C24" s="13">
        <v>78437</v>
      </c>
      <c r="D24" s="13">
        <v>89421</v>
      </c>
      <c r="E24" s="13">
        <v>53527</v>
      </c>
      <c r="F24" s="13">
        <v>60967</v>
      </c>
      <c r="G24" s="13">
        <v>79113</v>
      </c>
      <c r="H24" s="13">
        <v>39014</v>
      </c>
      <c r="I24" s="13">
        <v>15165</v>
      </c>
      <c r="J24" s="13">
        <v>37558</v>
      </c>
      <c r="K24" s="11">
        <f t="shared" si="4"/>
        <v>499878</v>
      </c>
    </row>
    <row r="25" spans="1:12" ht="17.25" customHeight="1">
      <c r="A25" s="12" t="s">
        <v>28</v>
      </c>
      <c r="B25" s="13">
        <v>29873</v>
      </c>
      <c r="C25" s="13">
        <v>50200</v>
      </c>
      <c r="D25" s="13">
        <v>57229</v>
      </c>
      <c r="E25" s="13">
        <v>34257</v>
      </c>
      <c r="F25" s="13">
        <v>39019</v>
      </c>
      <c r="G25" s="13">
        <v>50632</v>
      </c>
      <c r="H25" s="13">
        <v>24969</v>
      </c>
      <c r="I25" s="13">
        <v>9706</v>
      </c>
      <c r="J25" s="13">
        <v>24037</v>
      </c>
      <c r="K25" s="11">
        <f t="shared" si="4"/>
        <v>319922</v>
      </c>
      <c r="L25" s="52"/>
    </row>
    <row r="26" spans="1:12" ht="17.25" customHeight="1">
      <c r="A26" s="12" t="s">
        <v>29</v>
      </c>
      <c r="B26" s="13">
        <v>16803</v>
      </c>
      <c r="C26" s="13">
        <v>28237</v>
      </c>
      <c r="D26" s="13">
        <v>32192</v>
      </c>
      <c r="E26" s="13">
        <v>19270</v>
      </c>
      <c r="F26" s="13">
        <v>21948</v>
      </c>
      <c r="G26" s="13">
        <v>28481</v>
      </c>
      <c r="H26" s="13">
        <v>14045</v>
      </c>
      <c r="I26" s="13">
        <v>5459</v>
      </c>
      <c r="J26" s="13">
        <v>13521</v>
      </c>
      <c r="K26" s="11">
        <f t="shared" si="4"/>
        <v>179956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7534</v>
      </c>
      <c r="I27" s="11">
        <v>0</v>
      </c>
      <c r="J27" s="11">
        <v>0</v>
      </c>
      <c r="K27" s="11">
        <f t="shared" si="4"/>
        <v>7534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3.09450475</v>
      </c>
      <c r="E29" s="60">
        <f t="shared" si="7"/>
        <v>2.63168698</v>
      </c>
      <c r="F29" s="60">
        <f t="shared" si="7"/>
        <v>2.5546539900000003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-0.00499525</v>
      </c>
      <c r="E32" s="62">
        <v>-0.00431302</v>
      </c>
      <c r="F32" s="62">
        <v>-0.00434601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9694.84</v>
      </c>
      <c r="I35" s="19">
        <v>0</v>
      </c>
      <c r="J35" s="19">
        <v>0</v>
      </c>
      <c r="K35" s="23">
        <f>SUM(B35:J35)</f>
        <v>9694.84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5671</v>
      </c>
      <c r="E39" s="23">
        <f t="shared" si="8"/>
        <v>3244.24</v>
      </c>
      <c r="F39" s="23">
        <f t="shared" si="8"/>
        <v>4806.44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37775.28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5671</v>
      </c>
      <c r="E43" s="65">
        <f t="shared" si="10"/>
        <v>3244.24</v>
      </c>
      <c r="F43" s="65">
        <f t="shared" si="10"/>
        <v>4806.44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37775.28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1325</v>
      </c>
      <c r="E44" s="67">
        <v>758</v>
      </c>
      <c r="F44" s="67">
        <v>1123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8826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1380711.92</v>
      </c>
      <c r="C47" s="22">
        <f aca="true" t="shared" si="11" ref="C47:H47">+C48+C56</f>
        <v>2116178.4699999997</v>
      </c>
      <c r="D47" s="22">
        <f t="shared" si="11"/>
        <v>2477236.14</v>
      </c>
      <c r="E47" s="22">
        <f t="shared" si="11"/>
        <v>1409458.43</v>
      </c>
      <c r="F47" s="22">
        <f t="shared" si="11"/>
        <v>1822743.23</v>
      </c>
      <c r="G47" s="22">
        <f t="shared" si="11"/>
        <v>2653708.39</v>
      </c>
      <c r="H47" s="22">
        <f t="shared" si="11"/>
        <v>1406133.0200000003</v>
      </c>
      <c r="I47" s="22">
        <f>+I48+I56</f>
        <v>516196.85</v>
      </c>
      <c r="J47" s="22">
        <f>+J48+J56</f>
        <v>830029.1600000001</v>
      </c>
      <c r="K47" s="22">
        <f>SUM(B47:J47)</f>
        <v>14612395.61</v>
      </c>
    </row>
    <row r="48" spans="1:11" ht="17.25" customHeight="1">
      <c r="A48" s="16" t="s">
        <v>46</v>
      </c>
      <c r="B48" s="23">
        <f>SUM(B49:B55)</f>
        <v>1363277.3699999999</v>
      </c>
      <c r="C48" s="23">
        <f aca="true" t="shared" si="12" ref="C48:H48">SUM(C49:C55)</f>
        <v>2094042.0199999998</v>
      </c>
      <c r="D48" s="23">
        <f t="shared" si="12"/>
        <v>2451895.5700000003</v>
      </c>
      <c r="E48" s="23">
        <f t="shared" si="12"/>
        <v>1388527.43</v>
      </c>
      <c r="F48" s="23">
        <f t="shared" si="12"/>
        <v>1800871.25</v>
      </c>
      <c r="G48" s="23">
        <f t="shared" si="12"/>
        <v>2625937.96</v>
      </c>
      <c r="H48" s="23">
        <f t="shared" si="12"/>
        <v>1387514.0600000003</v>
      </c>
      <c r="I48" s="23">
        <f>SUM(I49:I55)</f>
        <v>516196.85</v>
      </c>
      <c r="J48" s="23">
        <f>SUM(J49:J55)</f>
        <v>817058.2400000001</v>
      </c>
      <c r="K48" s="23">
        <f aca="true" t="shared" si="13" ref="K48:K56">SUM(B48:J48)</f>
        <v>14445320.750000002</v>
      </c>
    </row>
    <row r="49" spans="1:11" ht="17.25" customHeight="1">
      <c r="A49" s="34" t="s">
        <v>47</v>
      </c>
      <c r="B49" s="23">
        <f aca="true" t="shared" si="14" ref="B49:H49">ROUND(B30*B7,2)</f>
        <v>1361894.02</v>
      </c>
      <c r="C49" s="23">
        <f t="shared" si="14"/>
        <v>2087351.9</v>
      </c>
      <c r="D49" s="23">
        <f t="shared" si="14"/>
        <v>2450173.35</v>
      </c>
      <c r="E49" s="23">
        <f t="shared" si="14"/>
        <v>1387553.5</v>
      </c>
      <c r="F49" s="23">
        <f t="shared" si="14"/>
        <v>1799120.3</v>
      </c>
      <c r="G49" s="23">
        <f t="shared" si="14"/>
        <v>2623395.17</v>
      </c>
      <c r="H49" s="23">
        <f t="shared" si="14"/>
        <v>1376612.86</v>
      </c>
      <c r="I49" s="23">
        <f>ROUND(I30*I7,2)</f>
        <v>515921.24</v>
      </c>
      <c r="J49" s="23">
        <f>ROUND(J30*J7,2)</f>
        <v>815389.05</v>
      </c>
      <c r="K49" s="23">
        <f t="shared" si="13"/>
        <v>14417411.39</v>
      </c>
    </row>
    <row r="50" spans="1:11" ht="17.25" customHeight="1">
      <c r="A50" s="34" t="s">
        <v>48</v>
      </c>
      <c r="B50" s="19">
        <v>0</v>
      </c>
      <c r="C50" s="23">
        <f>ROUND(C31*C7,2)</f>
        <v>4639.74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4639.74</v>
      </c>
    </row>
    <row r="51" spans="1:11" ht="17.25" customHeight="1">
      <c r="A51" s="68" t="s">
        <v>108</v>
      </c>
      <c r="B51" s="69">
        <f>ROUND(B32*B7,2)</f>
        <v>-2708.33</v>
      </c>
      <c r="C51" s="69">
        <f>ROUND(C32*C7,2)</f>
        <v>-3723.34</v>
      </c>
      <c r="D51" s="69">
        <f aca="true" t="shared" si="15" ref="D51:J51">ROUND(D32*D7,2)</f>
        <v>-3948.78</v>
      </c>
      <c r="E51" s="69">
        <f t="shared" si="15"/>
        <v>-2270.31</v>
      </c>
      <c r="F51" s="69">
        <f t="shared" si="15"/>
        <v>-3055.49</v>
      </c>
      <c r="G51" s="69">
        <f t="shared" si="15"/>
        <v>-4647.61</v>
      </c>
      <c r="H51" s="69">
        <f t="shared" si="15"/>
        <v>-2508.68</v>
      </c>
      <c r="I51" s="69">
        <f t="shared" si="15"/>
        <v>-790.11</v>
      </c>
      <c r="J51" s="69">
        <f t="shared" si="15"/>
        <v>-547.85</v>
      </c>
      <c r="K51" s="69">
        <f>SUM(B51:J51)</f>
        <v>-24200.5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9694.84</v>
      </c>
      <c r="I53" s="31">
        <f>+I35</f>
        <v>0</v>
      </c>
      <c r="J53" s="31">
        <f>+J35</f>
        <v>0</v>
      </c>
      <c r="K53" s="23">
        <f t="shared" si="13"/>
        <v>9694.84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5671</v>
      </c>
      <c r="E55" s="19">
        <v>3244.24</v>
      </c>
      <c r="F55" s="36">
        <v>4806.44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37775.28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-267433.48</v>
      </c>
      <c r="C60" s="35">
        <f t="shared" si="16"/>
        <v>-270592.54</v>
      </c>
      <c r="D60" s="35">
        <f t="shared" si="16"/>
        <v>-342133.72000000003</v>
      </c>
      <c r="E60" s="35">
        <f t="shared" si="16"/>
        <v>-361064.1</v>
      </c>
      <c r="F60" s="35">
        <f>+F61+F68+F94+F95-F101</f>
        <v>-319936.30999999994</v>
      </c>
      <c r="G60" s="35">
        <f t="shared" si="16"/>
        <v>-406293.65</v>
      </c>
      <c r="H60" s="35">
        <f t="shared" si="16"/>
        <v>-229408.06</v>
      </c>
      <c r="I60" s="35">
        <f t="shared" si="16"/>
        <v>-390421.03</v>
      </c>
      <c r="J60" s="35">
        <f t="shared" si="16"/>
        <v>-92573.08</v>
      </c>
      <c r="K60" s="35">
        <f>SUM(B60:J60)</f>
        <v>-2679855.9699999997</v>
      </c>
    </row>
    <row r="61" spans="1:11" ht="18.75" customHeight="1">
      <c r="A61" s="16" t="s">
        <v>78</v>
      </c>
      <c r="B61" s="35">
        <f aca="true" t="shared" si="17" ref="B61:J61">B62+B63+B64+B65+B66+B67</f>
        <v>-218790.99</v>
      </c>
      <c r="C61" s="35">
        <f t="shared" si="17"/>
        <v>-210216.74</v>
      </c>
      <c r="D61" s="35">
        <f t="shared" si="17"/>
        <v>-208063.53</v>
      </c>
      <c r="E61" s="35">
        <f t="shared" si="17"/>
        <v>-229498.18</v>
      </c>
      <c r="F61" s="35">
        <f t="shared" si="17"/>
        <v>-219603.22999999998</v>
      </c>
      <c r="G61" s="35">
        <f t="shared" si="17"/>
        <v>-241871.12</v>
      </c>
      <c r="H61" s="35">
        <f t="shared" si="17"/>
        <v>-177001.5</v>
      </c>
      <c r="I61" s="35">
        <f t="shared" si="17"/>
        <v>-31563</v>
      </c>
      <c r="J61" s="35">
        <f t="shared" si="17"/>
        <v>-63119</v>
      </c>
      <c r="K61" s="35">
        <f aca="true" t="shared" si="18" ref="K61:K95">SUM(B61:J61)</f>
        <v>-1599727.29</v>
      </c>
    </row>
    <row r="62" spans="1:11" ht="18.75" customHeight="1">
      <c r="A62" s="12" t="s">
        <v>79</v>
      </c>
      <c r="B62" s="35">
        <f>-ROUND(B9*$D$3,2)</f>
        <v>-140745.5</v>
      </c>
      <c r="C62" s="35">
        <f aca="true" t="shared" si="19" ref="C62:J62">-ROUND(C9*$D$3,2)</f>
        <v>-203672</v>
      </c>
      <c r="D62" s="35">
        <f t="shared" si="19"/>
        <v>-178559.5</v>
      </c>
      <c r="E62" s="35">
        <f t="shared" si="19"/>
        <v>-133178.5</v>
      </c>
      <c r="F62" s="35">
        <f t="shared" si="19"/>
        <v>-143731</v>
      </c>
      <c r="G62" s="35">
        <f t="shared" si="19"/>
        <v>-184726.5</v>
      </c>
      <c r="H62" s="35">
        <f t="shared" si="19"/>
        <v>-176879.5</v>
      </c>
      <c r="I62" s="35">
        <f t="shared" si="19"/>
        <v>-31563</v>
      </c>
      <c r="J62" s="35">
        <f t="shared" si="19"/>
        <v>-63119</v>
      </c>
      <c r="K62" s="35">
        <f t="shared" si="18"/>
        <v>-1256174.5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-682.5</v>
      </c>
      <c r="C64" s="35">
        <v>-224</v>
      </c>
      <c r="D64" s="35">
        <v>-378</v>
      </c>
      <c r="E64" s="35">
        <v>-738.5</v>
      </c>
      <c r="F64" s="35">
        <v>-497</v>
      </c>
      <c r="G64" s="35">
        <v>-322</v>
      </c>
      <c r="H64" s="19">
        <v>0</v>
      </c>
      <c r="I64" s="19">
        <v>0</v>
      </c>
      <c r="J64" s="19">
        <v>0</v>
      </c>
      <c r="K64" s="35">
        <f t="shared" si="18"/>
        <v>-2842</v>
      </c>
    </row>
    <row r="65" spans="1:11" ht="18.75" customHeight="1">
      <c r="A65" s="12" t="s">
        <v>109</v>
      </c>
      <c r="B65" s="19">
        <v>-1242.5</v>
      </c>
      <c r="C65" s="19">
        <v>-269.5</v>
      </c>
      <c r="D65" s="19">
        <v>-728</v>
      </c>
      <c r="E65" s="19">
        <v>-1225</v>
      </c>
      <c r="F65" s="19">
        <v>-367.5</v>
      </c>
      <c r="G65" s="19">
        <v>-490</v>
      </c>
      <c r="H65" s="19">
        <v>0</v>
      </c>
      <c r="I65" s="19">
        <v>0</v>
      </c>
      <c r="J65" s="19">
        <v>0</v>
      </c>
      <c r="K65" s="35">
        <f t="shared" si="18"/>
        <v>-4322.5</v>
      </c>
    </row>
    <row r="66" spans="1:11" ht="18.75" customHeight="1">
      <c r="A66" s="12" t="s">
        <v>56</v>
      </c>
      <c r="B66" s="47">
        <v>-76120.49</v>
      </c>
      <c r="C66" s="47">
        <v>-6051.24</v>
      </c>
      <c r="D66" s="47">
        <v>-28398.03</v>
      </c>
      <c r="E66" s="47">
        <v>-94221.18</v>
      </c>
      <c r="F66" s="47">
        <v>-74962.73</v>
      </c>
      <c r="G66" s="47">
        <v>-56332.62</v>
      </c>
      <c r="H66" s="19">
        <v>-122</v>
      </c>
      <c r="I66" s="19">
        <v>0</v>
      </c>
      <c r="J66" s="19">
        <v>0</v>
      </c>
      <c r="K66" s="35">
        <f t="shared" si="18"/>
        <v>-336208.29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-135</v>
      </c>
      <c r="F67" s="19">
        <v>-45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-180</v>
      </c>
    </row>
    <row r="68" spans="1:11" ht="18.75" customHeight="1">
      <c r="A68" s="12" t="s">
        <v>83</v>
      </c>
      <c r="B68" s="35">
        <f aca="true" t="shared" si="20" ref="B68:J68">SUM(B69:B92)</f>
        <v>-38577.29</v>
      </c>
      <c r="C68" s="35">
        <f t="shared" si="20"/>
        <v>-57222.29</v>
      </c>
      <c r="D68" s="35">
        <f t="shared" si="20"/>
        <v>-145826.16</v>
      </c>
      <c r="E68" s="35">
        <f t="shared" si="20"/>
        <v>-138549</v>
      </c>
      <c r="F68" s="35">
        <f t="shared" si="20"/>
        <v>-78461.1</v>
      </c>
      <c r="G68" s="35">
        <f t="shared" si="20"/>
        <v>-165492.14</v>
      </c>
      <c r="H68" s="35">
        <f t="shared" si="20"/>
        <v>-38001.159999999996</v>
      </c>
      <c r="I68" s="35">
        <f t="shared" si="20"/>
        <v>-57728.08</v>
      </c>
      <c r="J68" s="35">
        <f t="shared" si="20"/>
        <v>-26004.72</v>
      </c>
      <c r="K68" s="35">
        <f t="shared" si="18"/>
        <v>-745861.94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-23796.11</v>
      </c>
      <c r="C75" s="19">
        <v>-1439.29</v>
      </c>
      <c r="D75" s="19">
        <v>-77771.05</v>
      </c>
      <c r="E75" s="19">
        <v>-69743.59</v>
      </c>
      <c r="F75" s="19">
        <v>-26025.82</v>
      </c>
      <c r="G75" s="19">
        <v>-81594.39</v>
      </c>
      <c r="H75" s="19">
        <v>-23723.63</v>
      </c>
      <c r="I75" s="19">
        <v>0</v>
      </c>
      <c r="J75" s="19">
        <v>-1057</v>
      </c>
      <c r="K75" s="19">
        <f t="shared" si="18"/>
        <v>-305150.88</v>
      </c>
    </row>
    <row r="76" spans="1:11" ht="18.75" customHeight="1">
      <c r="A76" s="12" t="s">
        <v>65</v>
      </c>
      <c r="B76" s="19">
        <v>-441</v>
      </c>
      <c r="C76" s="19">
        <v>-34863.66</v>
      </c>
      <c r="D76" s="19">
        <v>-47297.58</v>
      </c>
      <c r="E76" s="19">
        <v>-43370.55</v>
      </c>
      <c r="F76" s="19">
        <v>-32762.37</v>
      </c>
      <c r="G76" s="19">
        <v>-55446.33</v>
      </c>
      <c r="H76" s="19">
        <v>-346.5</v>
      </c>
      <c r="I76" s="19">
        <v>-14279.49</v>
      </c>
      <c r="J76" s="19">
        <v>0</v>
      </c>
      <c r="K76" s="19">
        <f t="shared" si="18"/>
        <v>-228807.47999999998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122</v>
      </c>
      <c r="B91" s="35">
        <v>-231.12</v>
      </c>
      <c r="C91" s="35">
        <v>-295.32</v>
      </c>
      <c r="D91" s="35">
        <v>-273.92</v>
      </c>
      <c r="E91" s="35">
        <v>-158.36</v>
      </c>
      <c r="F91" s="35">
        <v>-620.6</v>
      </c>
      <c r="G91" s="19">
        <v>0</v>
      </c>
      <c r="H91" s="35">
        <v>-8.56</v>
      </c>
      <c r="I91" s="19">
        <v>0</v>
      </c>
      <c r="J91" s="19">
        <v>0</v>
      </c>
      <c r="K91" s="35">
        <f t="shared" si="18"/>
        <v>-1587.88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-11698.5</v>
      </c>
      <c r="F92" s="19">
        <v>0</v>
      </c>
      <c r="G92" s="19">
        <v>0</v>
      </c>
      <c r="H92" s="19">
        <v>0</v>
      </c>
      <c r="I92" s="48">
        <v>-6504.08</v>
      </c>
      <c r="J92" s="48">
        <v>-14857.52</v>
      </c>
      <c r="K92" s="48">
        <f t="shared" si="18"/>
        <v>-33060.100000000006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48">
        <v>-301129.95</v>
      </c>
      <c r="J94" s="19">
        <v>0</v>
      </c>
      <c r="K94" s="48">
        <f t="shared" si="18"/>
        <v>-301129.95</v>
      </c>
      <c r="L94" s="55"/>
    </row>
    <row r="95" spans="1:12" ht="18.75" customHeight="1">
      <c r="A95" s="16" t="s">
        <v>125</v>
      </c>
      <c r="B95" s="35">
        <v>-10065.2</v>
      </c>
      <c r="C95" s="35">
        <v>-3153.51</v>
      </c>
      <c r="D95" s="35">
        <v>11755.97</v>
      </c>
      <c r="E95" s="35">
        <v>6983.08</v>
      </c>
      <c r="F95" s="35">
        <v>-29699.99</v>
      </c>
      <c r="G95" s="35">
        <v>1069.61</v>
      </c>
      <c r="H95" s="35">
        <v>-14405.4</v>
      </c>
      <c r="I95" s="19">
        <v>0</v>
      </c>
      <c r="J95" s="48">
        <v>-3449.36</v>
      </c>
      <c r="K95" s="48">
        <f t="shared" si="18"/>
        <v>-40964.8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1113278.44</v>
      </c>
      <c r="C97" s="24">
        <f t="shared" si="21"/>
        <v>1845585.9299999997</v>
      </c>
      <c r="D97" s="24">
        <f t="shared" si="21"/>
        <v>2135102.4200000004</v>
      </c>
      <c r="E97" s="24">
        <f t="shared" si="21"/>
        <v>1048394.33</v>
      </c>
      <c r="F97" s="24">
        <f t="shared" si="21"/>
        <v>1502806.92</v>
      </c>
      <c r="G97" s="24">
        <f t="shared" si="21"/>
        <v>2247414.7399999998</v>
      </c>
      <c r="H97" s="24">
        <f t="shared" si="21"/>
        <v>1176724.9600000004</v>
      </c>
      <c r="I97" s="24">
        <f>+I98+I99</f>
        <v>125775.81999999995</v>
      </c>
      <c r="J97" s="24">
        <f>+J98+J99</f>
        <v>737456.0800000002</v>
      </c>
      <c r="K97" s="48">
        <f>SUM(B97:J97)</f>
        <v>11932539.64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1105909.0899999999</v>
      </c>
      <c r="C98" s="24">
        <f t="shared" si="22"/>
        <v>1826602.9899999998</v>
      </c>
      <c r="D98" s="24">
        <f t="shared" si="22"/>
        <v>2098005.8800000004</v>
      </c>
      <c r="E98" s="24">
        <f t="shared" si="22"/>
        <v>1020480.25</v>
      </c>
      <c r="F98" s="24">
        <f t="shared" si="22"/>
        <v>1502806.92</v>
      </c>
      <c r="G98" s="24">
        <f t="shared" si="22"/>
        <v>2218574.6999999997</v>
      </c>
      <c r="H98" s="24">
        <f t="shared" si="22"/>
        <v>1172511.4000000004</v>
      </c>
      <c r="I98" s="24">
        <f t="shared" si="22"/>
        <v>125775.81999999995</v>
      </c>
      <c r="J98" s="24">
        <f t="shared" si="22"/>
        <v>727934.5200000001</v>
      </c>
      <c r="K98" s="48">
        <f>SUM(B98:J98)</f>
        <v>11798601.57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7369.3499999999985</v>
      </c>
      <c r="C99" s="24">
        <f t="shared" si="23"/>
        <v>18982.940000000002</v>
      </c>
      <c r="D99" s="24">
        <f t="shared" si="23"/>
        <v>37096.54</v>
      </c>
      <c r="E99" s="24">
        <f t="shared" si="23"/>
        <v>27914.08</v>
      </c>
      <c r="F99" s="24">
        <f t="shared" si="23"/>
        <v>0</v>
      </c>
      <c r="G99" s="24">
        <f t="shared" si="23"/>
        <v>28840.04</v>
      </c>
      <c r="H99" s="24">
        <f t="shared" si="23"/>
        <v>4213.5599999999995</v>
      </c>
      <c r="I99" s="19">
        <f t="shared" si="23"/>
        <v>0</v>
      </c>
      <c r="J99" s="24">
        <f t="shared" si="23"/>
        <v>9521.56</v>
      </c>
      <c r="K99" s="48">
        <f>SUM(B99:J99)</f>
        <v>133938.07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35">
        <f>IF(+F95+F56&gt;0,0,(F95+F56))</f>
        <v>-7828.010000000002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-7828.010000000002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11932539.65</v>
      </c>
      <c r="L105" s="54"/>
    </row>
    <row r="106" spans="1:11" ht="18.75" customHeight="1">
      <c r="A106" s="26" t="s">
        <v>74</v>
      </c>
      <c r="B106" s="27">
        <v>147238.83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147238.83</v>
      </c>
    </row>
    <row r="107" spans="1:11" ht="18.75" customHeight="1">
      <c r="A107" s="26" t="s">
        <v>75</v>
      </c>
      <c r="B107" s="27">
        <v>966039.61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966039.61</v>
      </c>
    </row>
    <row r="108" spans="1:11" ht="18.75" customHeight="1">
      <c r="A108" s="26" t="s">
        <v>76</v>
      </c>
      <c r="B108" s="40">
        <v>0</v>
      </c>
      <c r="C108" s="27">
        <f>+C97</f>
        <v>1845585.9299999997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1845585.9299999997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2135102.4200000004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2135102.4200000004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1048394.33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1048394.33</v>
      </c>
    </row>
    <row r="111" spans="1:11" ht="18.75" customHeight="1">
      <c r="A111" s="70" t="s">
        <v>110</v>
      </c>
      <c r="B111" s="40">
        <v>0</v>
      </c>
      <c r="C111" s="40">
        <v>0</v>
      </c>
      <c r="D111" s="40">
        <v>0</v>
      </c>
      <c r="E111" s="40">
        <v>0</v>
      </c>
      <c r="F111" s="27">
        <v>288388.65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288388.65</v>
      </c>
    </row>
    <row r="112" spans="1:11" ht="18.75" customHeight="1">
      <c r="A112" s="70" t="s">
        <v>111</v>
      </c>
      <c r="B112" s="40">
        <v>0</v>
      </c>
      <c r="C112" s="40">
        <v>0</v>
      </c>
      <c r="D112" s="40">
        <v>0</v>
      </c>
      <c r="E112" s="40">
        <v>0</v>
      </c>
      <c r="F112" s="27">
        <v>531843.37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531843.37</v>
      </c>
    </row>
    <row r="113" spans="1:11" ht="18.75" customHeight="1">
      <c r="A113" s="70" t="s">
        <v>112</v>
      </c>
      <c r="B113" s="40">
        <v>0</v>
      </c>
      <c r="C113" s="40">
        <v>0</v>
      </c>
      <c r="D113" s="40">
        <v>0</v>
      </c>
      <c r="E113" s="40">
        <v>0</v>
      </c>
      <c r="F113" s="27">
        <v>682574.9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682574.9</v>
      </c>
    </row>
    <row r="114" spans="1:11" ht="18.75" customHeight="1">
      <c r="A114" s="70" t="s">
        <v>113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671352.85</v>
      </c>
      <c r="H114" s="40">
        <v>0</v>
      </c>
      <c r="I114" s="40">
        <v>0</v>
      </c>
      <c r="J114" s="40">
        <v>0</v>
      </c>
      <c r="K114" s="41">
        <f t="shared" si="24"/>
        <v>671352.85</v>
      </c>
    </row>
    <row r="115" spans="1:11" ht="18.75" customHeight="1">
      <c r="A115" s="70" t="s">
        <v>114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53129.4</v>
      </c>
      <c r="H115" s="40">
        <v>0</v>
      </c>
      <c r="I115" s="40">
        <v>0</v>
      </c>
      <c r="J115" s="40">
        <v>0</v>
      </c>
      <c r="K115" s="41">
        <f t="shared" si="24"/>
        <v>53129.4</v>
      </c>
    </row>
    <row r="116" spans="1:11" ht="18.75" customHeight="1">
      <c r="A116" s="70" t="s">
        <v>115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358869.03</v>
      </c>
      <c r="H116" s="40">
        <v>0</v>
      </c>
      <c r="I116" s="40">
        <v>0</v>
      </c>
      <c r="J116" s="40">
        <v>0</v>
      </c>
      <c r="K116" s="41">
        <f t="shared" si="24"/>
        <v>358869.03</v>
      </c>
    </row>
    <row r="117" spans="1:11" ht="18.75" customHeight="1">
      <c r="A117" s="70" t="s">
        <v>116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330316.33</v>
      </c>
      <c r="H117" s="40">
        <v>0</v>
      </c>
      <c r="I117" s="40">
        <v>0</v>
      </c>
      <c r="J117" s="40">
        <v>0</v>
      </c>
      <c r="K117" s="41">
        <f t="shared" si="24"/>
        <v>330316.33</v>
      </c>
    </row>
    <row r="118" spans="1:11" ht="18.75" customHeight="1">
      <c r="A118" s="70" t="s">
        <v>117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833747.14</v>
      </c>
      <c r="H118" s="40">
        <v>0</v>
      </c>
      <c r="I118" s="40">
        <v>0</v>
      </c>
      <c r="J118" s="40">
        <v>0</v>
      </c>
      <c r="K118" s="41">
        <f t="shared" si="24"/>
        <v>833747.14</v>
      </c>
    </row>
    <row r="119" spans="1:11" ht="18.75" customHeight="1">
      <c r="A119" s="70" t="s">
        <v>118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420746.59</v>
      </c>
      <c r="I119" s="40">
        <v>0</v>
      </c>
      <c r="J119" s="40">
        <v>0</v>
      </c>
      <c r="K119" s="41">
        <f t="shared" si="24"/>
        <v>420746.59</v>
      </c>
    </row>
    <row r="120" spans="1:11" ht="18.75" customHeight="1">
      <c r="A120" s="70" t="s">
        <v>119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755978.37</v>
      </c>
      <c r="I120" s="40">
        <v>0</v>
      </c>
      <c r="J120" s="40">
        <v>0</v>
      </c>
      <c r="K120" s="41">
        <f t="shared" si="24"/>
        <v>755978.37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125775.81999999995</v>
      </c>
      <c r="J121" s="40">
        <v>0</v>
      </c>
      <c r="K121" s="41">
        <f t="shared" si="24"/>
        <v>125775.81999999995</v>
      </c>
    </row>
    <row r="122" spans="1:11" ht="18.75" customHeight="1">
      <c r="A122" s="71" t="s">
        <v>121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737456.0800000002</v>
      </c>
      <c r="K122" s="44">
        <f t="shared" si="24"/>
        <v>737456.0800000002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59" t="s">
        <v>128</v>
      </c>
    </row>
    <row r="126" ht="18.75" customHeight="1"/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2015-06-26T18:38:54Z</dcterms:modified>
  <cp:category/>
  <cp:version/>
  <cp:contentType/>
  <cp:contentStatus/>
</cp:coreProperties>
</file>