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<sst xmlns="http://schemas.openxmlformats.org/spreadsheetml/2006/main" count="126" uniqueCount="126">
  <si>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</si>
  <si>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</si>
  <si>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</si>
  <si>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</si>
  <si>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</si>
  <si>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</si>
  <si>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</si>
  <si>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</si>
  <si>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</si>
  <si>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</si>
  <si>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</si>
  <si>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</si>
  <si>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</si>
  <si>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</si>
  <si>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</si>
  <si>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</si>
  <si>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</si>
  <si>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</si>
  <si>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</si>
  <si>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</si>
  <si>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</si>
  <si>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</si>
  <si>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</si>
  <si>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</si>
  <si>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</si>
  <si>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</si>
  <si>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</si>
  <si>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</si>
  <si>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</si>
  <si>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</si>
  <si>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</si>
  <si>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</si>
  <si>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</si>
  <si>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</si>
  <si>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</si>
  <si>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</si>
  <si>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</si>
  <si>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</si>
  <si>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</si>
  <si>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</si>
  <si>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</si>
  <si>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</si>
  <si>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</si>
  <si>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</si>
  <si>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</si>
  <si>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</si>
  <si>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</si>
  <si>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</si>
  <si>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</si>
  <si>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</si>
  <si>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</si>
  <si>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</si>
  <si>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</si>
  <si>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</si>
  <si>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</si>
  <si>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</si>
  <si>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</si>
  <si>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</si>
  <si>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</si>
  <si>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</si>
  <si>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</si>
  <si>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</si>
  <si>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</si>
  <si>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</si>
  <si>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</si>
  <si>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</si>
  <si>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</si>
  <si>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</si>
  <si>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</si>
  <si>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</si>
  <si>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</si>
  <si>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</si>
  <si>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</si>
  <si>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</si>
  <si>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</si>
  <si>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</si>
  <si>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</si>
  <si>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</si>
  <si>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</si>
  <si>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</si>
  <si>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</si>
  <si>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</si>
  <si>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</si>
  <si>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</si>
  <si>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</si>
  <si>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</si>
  <si>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</si>
  <si>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</si>
  <si>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</si>
  <si>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</si>
  <si>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</si>
  <si>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</si>
  <si>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</si>
  <si>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</si>
  <si>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</si>
  <si>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</si>
  <si>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</si>
  <si>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</si>
  <si>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</si>
  <si>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</si>
  <si>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</si>
  <si>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</si>
  <si>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</si>
  <si>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</si>
  <si>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</si>
  <si>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</si>
  <si>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</si>
  <si>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</si>
  <si>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</si>
  <si>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</si>
  <si>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</si>
  <si>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</si>
  <si>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</si>
  <si>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</si>
  <si>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</si>
  <si>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</si>
  <si>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</si>
  <si>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</si>
  <si>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</si>
  <si>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</si>
  <si>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</si>
  <si>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</si>
  <si>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</si>
  <si>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</si>
  <si>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</si>
  <si>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18/06/15 - VENCIMENTO 25/06/15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</si>
</sst>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3.87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576748</v>
      </c>
      <c r="C7" s="9">
        <f t="shared" si="0"/>
        <v>791340</v>
      </c>
      <c r="D7" s="9">
        <f t="shared" si="0"/>
        <v>812769</v>
      </c>
      <c r="E7" s="9">
        <f t="shared" si="0"/>
        <v>550436</v>
      </c>
      <c r="F7" s="9">
        <f t="shared" si="0"/>
        <v>743090</v>
      </c>
      <c r="G7" s="9">
        <f t="shared" si="0"/>
        <v>1221632</v>
      </c>
      <c r="H7" s="9">
        <f t="shared" si="0"/>
        <v>568594</v>
      </c>
      <c r="I7" s="9">
        <f t="shared" si="0"/>
        <v>122851</v>
      </c>
      <c r="J7" s="9">
        <f t="shared" si="0"/>
        <v>311505</v>
      </c>
      <c r="K7" s="9">
        <f t="shared" si="0"/>
        <v>5698965</v>
      </c>
      <c r="L7" s="52"/>
    </row>
    <row r="8" spans="1:11" ht="17.25" customHeight="1">
      <c r="A8" s="10" t="s">
        <v>103</v>
      </c>
      <c r="B8" s="11">
        <f>B9+B12+B16</f>
        <v>353800</v>
      </c>
      <c r="C8" s="11">
        <f aca="true" t="shared" si="1" ref="C8:J8">C9+C12+C16</f>
        <v>495349</v>
      </c>
      <c r="D8" s="11">
        <f t="shared" si="1"/>
        <v>477098</v>
      </c>
      <c r="E8" s="11">
        <f t="shared" si="1"/>
        <v>337167</v>
      </c>
      <c r="F8" s="11">
        <f t="shared" si="1"/>
        <v>433920</v>
      </c>
      <c r="G8" s="11">
        <f t="shared" si="1"/>
        <v>692632</v>
      </c>
      <c r="H8" s="11">
        <f t="shared" si="1"/>
        <v>360141</v>
      </c>
      <c r="I8" s="11">
        <f t="shared" si="1"/>
        <v>69035</v>
      </c>
      <c r="J8" s="11">
        <f t="shared" si="1"/>
        <v>183970</v>
      </c>
      <c r="K8" s="11">
        <f>SUM(B8:J8)</f>
        <v>3403112</v>
      </c>
    </row>
    <row r="9" spans="1:11" ht="17.25" customHeight="1">
      <c r="A9" s="15" t="s">
        <v>17</v>
      </c>
      <c r="B9" s="13">
        <f>+B10+B11</f>
        <v>37850</v>
      </c>
      <c r="C9" s="13">
        <f aca="true" t="shared" si="2" ref="C9:J9">+C10+C11</f>
        <v>55472</v>
      </c>
      <c r="D9" s="13">
        <f t="shared" si="2"/>
        <v>47900</v>
      </c>
      <c r="E9" s="13">
        <f t="shared" si="2"/>
        <v>37251</v>
      </c>
      <c r="F9" s="13">
        <f t="shared" si="2"/>
        <v>40568</v>
      </c>
      <c r="G9" s="13">
        <f t="shared" si="2"/>
        <v>51286</v>
      </c>
      <c r="H9" s="13">
        <f t="shared" si="2"/>
        <v>50137</v>
      </c>
      <c r="I9" s="13">
        <f t="shared" si="2"/>
        <v>8916</v>
      </c>
      <c r="J9" s="13">
        <f t="shared" si="2"/>
        <v>16348</v>
      </c>
      <c r="K9" s="11">
        <f>SUM(B9:J9)</f>
        <v>345728</v>
      </c>
    </row>
    <row r="10" spans="1:11" ht="17.25" customHeight="1">
      <c r="A10" s="29" t="s">
        <v>18</v>
      </c>
      <c r="B10" s="13">
        <v>37850</v>
      </c>
      <c r="C10" s="13">
        <v>55472</v>
      </c>
      <c r="D10" s="13">
        <v>47900</v>
      </c>
      <c r="E10" s="13">
        <v>37251</v>
      </c>
      <c r="F10" s="13">
        <v>40568</v>
      </c>
      <c r="G10" s="13">
        <v>51286</v>
      </c>
      <c r="H10" s="13">
        <v>50137</v>
      </c>
      <c r="I10" s="13">
        <v>8916</v>
      </c>
      <c r="J10" s="13">
        <v>16348</v>
      </c>
      <c r="K10" s="11">
        <f>SUM(B10:J10)</f>
        <v>345728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254071</v>
      </c>
      <c r="C12" s="17">
        <f t="shared" si="3"/>
        <v>353339</v>
      </c>
      <c r="D12" s="17">
        <f t="shared" si="3"/>
        <v>349794</v>
      </c>
      <c r="E12" s="17">
        <f t="shared" si="3"/>
        <v>247200</v>
      </c>
      <c r="F12" s="17">
        <f t="shared" si="3"/>
        <v>322573</v>
      </c>
      <c r="G12" s="17">
        <f t="shared" si="3"/>
        <v>535508</v>
      </c>
      <c r="H12" s="17">
        <f t="shared" si="3"/>
        <v>258979</v>
      </c>
      <c r="I12" s="17">
        <f t="shared" si="3"/>
        <v>48012</v>
      </c>
      <c r="J12" s="17">
        <f t="shared" si="3"/>
        <v>134530</v>
      </c>
      <c r="K12" s="11">
        <f aca="true" t="shared" si="4" ref="K12:K27">SUM(B12:J12)</f>
        <v>2504006</v>
      </c>
    </row>
    <row r="13" spans="1:13" ht="17.25" customHeight="1">
      <c r="A13" s="14" t="s">
        <v>20</v>
      </c>
      <c r="B13" s="13">
        <v>121136</v>
      </c>
      <c r="C13" s="13">
        <v>177709</v>
      </c>
      <c r="D13" s="13">
        <v>181375</v>
      </c>
      <c r="E13" s="13">
        <v>124577</v>
      </c>
      <c r="F13" s="13">
        <v>162299</v>
      </c>
      <c r="G13" s="13">
        <v>256742</v>
      </c>
      <c r="H13" s="13">
        <v>120235</v>
      </c>
      <c r="I13" s="13">
        <v>26375</v>
      </c>
      <c r="J13" s="13">
        <v>70383</v>
      </c>
      <c r="K13" s="11">
        <f t="shared" si="4"/>
        <v>1240831</v>
      </c>
      <c r="L13" s="52"/>
      <c r="M13" s="53"/>
    </row>
    <row r="14" spans="1:12" ht="17.25" customHeight="1">
      <c r="A14" s="14" t="s">
        <v>21</v>
      </c>
      <c r="B14" s="13">
        <v>118146</v>
      </c>
      <c r="C14" s="13">
        <v>152200</v>
      </c>
      <c r="D14" s="13">
        <v>148434</v>
      </c>
      <c r="E14" s="13">
        <v>107841</v>
      </c>
      <c r="F14" s="13">
        <v>143549</v>
      </c>
      <c r="G14" s="13">
        <v>254413</v>
      </c>
      <c r="H14" s="13">
        <v>118897</v>
      </c>
      <c r="I14" s="13">
        <v>18106</v>
      </c>
      <c r="J14" s="13">
        <v>57696</v>
      </c>
      <c r="K14" s="11">
        <f t="shared" si="4"/>
        <v>1119282</v>
      </c>
      <c r="L14" s="52"/>
    </row>
    <row r="15" spans="1:11" ht="17.25" customHeight="1">
      <c r="A15" s="14" t="s">
        <v>22</v>
      </c>
      <c r="B15" s="13">
        <v>14789</v>
      </c>
      <c r="C15" s="13">
        <v>23430</v>
      </c>
      <c r="D15" s="13">
        <v>19985</v>
      </c>
      <c r="E15" s="13">
        <v>14782</v>
      </c>
      <c r="F15" s="13">
        <v>16725</v>
      </c>
      <c r="G15" s="13">
        <v>24353</v>
      </c>
      <c r="H15" s="13">
        <v>19847</v>
      </c>
      <c r="I15" s="13">
        <v>3531</v>
      </c>
      <c r="J15" s="13">
        <v>6451</v>
      </c>
      <c r="K15" s="11">
        <f t="shared" si="4"/>
        <v>143893</v>
      </c>
    </row>
    <row r="16" spans="1:11" ht="17.25" customHeight="1">
      <c r="A16" s="15" t="s">
        <v>99</v>
      </c>
      <c r="B16" s="13">
        <f>B17+B18+B19</f>
        <v>61879</v>
      </c>
      <c r="C16" s="13">
        <f aca="true" t="shared" si="5" ref="C16:J16">C17+C18+C19</f>
        <v>86538</v>
      </c>
      <c r="D16" s="13">
        <f t="shared" si="5"/>
        <v>79404</v>
      </c>
      <c r="E16" s="13">
        <f t="shared" si="5"/>
        <v>52716</v>
      </c>
      <c r="F16" s="13">
        <f t="shared" si="5"/>
        <v>70779</v>
      </c>
      <c r="G16" s="13">
        <f t="shared" si="5"/>
        <v>105838</v>
      </c>
      <c r="H16" s="13">
        <f t="shared" si="5"/>
        <v>51025</v>
      </c>
      <c r="I16" s="13">
        <f t="shared" si="5"/>
        <v>12107</v>
      </c>
      <c r="J16" s="13">
        <f t="shared" si="5"/>
        <v>33092</v>
      </c>
      <c r="K16" s="11">
        <f t="shared" si="4"/>
        <v>553378</v>
      </c>
    </row>
    <row r="17" spans="1:11" ht="17.25" customHeight="1">
      <c r="A17" s="14" t="s">
        <v>100</v>
      </c>
      <c r="B17" s="13">
        <v>10481</v>
      </c>
      <c r="C17" s="13">
        <v>15089</v>
      </c>
      <c r="D17" s="13">
        <v>13826</v>
      </c>
      <c r="E17" s="13">
        <v>10277</v>
      </c>
      <c r="F17" s="13">
        <v>14329</v>
      </c>
      <c r="G17" s="13">
        <v>23269</v>
      </c>
      <c r="H17" s="13">
        <v>11392</v>
      </c>
      <c r="I17" s="13">
        <v>2472</v>
      </c>
      <c r="J17" s="13">
        <v>5374</v>
      </c>
      <c r="K17" s="11">
        <f t="shared" si="4"/>
        <v>106509</v>
      </c>
    </row>
    <row r="18" spans="1:11" ht="17.25" customHeight="1">
      <c r="A18" s="14" t="s">
        <v>101</v>
      </c>
      <c r="B18" s="13">
        <v>2452</v>
      </c>
      <c r="C18" s="13">
        <v>2691</v>
      </c>
      <c r="D18" s="13">
        <v>3221</v>
      </c>
      <c r="E18" s="13">
        <v>2307</v>
      </c>
      <c r="F18" s="13">
        <v>3042</v>
      </c>
      <c r="G18" s="13">
        <v>5798</v>
      </c>
      <c r="H18" s="13">
        <v>1970</v>
      </c>
      <c r="I18" s="13">
        <v>456</v>
      </c>
      <c r="J18" s="13">
        <v>1383</v>
      </c>
      <c r="K18" s="11">
        <f t="shared" si="4"/>
        <v>23320</v>
      </c>
    </row>
    <row r="19" spans="1:11" ht="17.25" customHeight="1">
      <c r="A19" s="14" t="s">
        <v>102</v>
      </c>
      <c r="B19" s="13">
        <v>48946</v>
      </c>
      <c r="C19" s="13">
        <v>68758</v>
      </c>
      <c r="D19" s="13">
        <v>62357</v>
      </c>
      <c r="E19" s="13">
        <v>40132</v>
      </c>
      <c r="F19" s="13">
        <v>53408</v>
      </c>
      <c r="G19" s="13">
        <v>76771</v>
      </c>
      <c r="H19" s="13">
        <v>37663</v>
      </c>
      <c r="I19" s="13">
        <v>9179</v>
      </c>
      <c r="J19" s="13">
        <v>26335</v>
      </c>
      <c r="K19" s="11">
        <f t="shared" si="4"/>
        <v>423549</v>
      </c>
    </row>
    <row r="20" spans="1:11" ht="17.25" customHeight="1">
      <c r="A20" s="16" t="s">
        <v>23</v>
      </c>
      <c r="B20" s="11">
        <f>+B21+B22+B23</f>
        <v>171617</v>
      </c>
      <c r="C20" s="11">
        <f aca="true" t="shared" si="6" ref="C20:J20">+C21+C22+C23</f>
        <v>211220</v>
      </c>
      <c r="D20" s="11">
        <f t="shared" si="6"/>
        <v>241087</v>
      </c>
      <c r="E20" s="11">
        <f t="shared" si="6"/>
        <v>154028</v>
      </c>
      <c r="F20" s="11">
        <f t="shared" si="6"/>
        <v>238493</v>
      </c>
      <c r="G20" s="11">
        <f t="shared" si="6"/>
        <v>441833</v>
      </c>
      <c r="H20" s="11">
        <f t="shared" si="6"/>
        <v>156384</v>
      </c>
      <c r="I20" s="11">
        <f t="shared" si="6"/>
        <v>36484</v>
      </c>
      <c r="J20" s="11">
        <f t="shared" si="6"/>
        <v>87442</v>
      </c>
      <c r="K20" s="11">
        <f t="shared" si="4"/>
        <v>1738588</v>
      </c>
    </row>
    <row r="21" spans="1:12" ht="17.25" customHeight="1">
      <c r="A21" s="12" t="s">
        <v>24</v>
      </c>
      <c r="B21" s="13">
        <v>91907</v>
      </c>
      <c r="C21" s="13">
        <v>122871</v>
      </c>
      <c r="D21" s="13">
        <v>141366</v>
      </c>
      <c r="E21" s="13">
        <v>88923</v>
      </c>
      <c r="F21" s="13">
        <v>135772</v>
      </c>
      <c r="G21" s="13">
        <v>233448</v>
      </c>
      <c r="H21" s="13">
        <v>87870</v>
      </c>
      <c r="I21" s="13">
        <v>22315</v>
      </c>
      <c r="J21" s="13">
        <v>50451</v>
      </c>
      <c r="K21" s="11">
        <f t="shared" si="4"/>
        <v>974923</v>
      </c>
      <c r="L21" s="52"/>
    </row>
    <row r="22" spans="1:12" ht="17.25" customHeight="1">
      <c r="A22" s="12" t="s">
        <v>25</v>
      </c>
      <c r="B22" s="13">
        <v>72209</v>
      </c>
      <c r="C22" s="13">
        <v>78544</v>
      </c>
      <c r="D22" s="13">
        <v>89526</v>
      </c>
      <c r="E22" s="13">
        <v>59014</v>
      </c>
      <c r="F22" s="13">
        <v>93913</v>
      </c>
      <c r="G22" s="13">
        <v>193653</v>
      </c>
      <c r="H22" s="13">
        <v>60709</v>
      </c>
      <c r="I22" s="13">
        <v>12507</v>
      </c>
      <c r="J22" s="13">
        <v>33683</v>
      </c>
      <c r="K22" s="11">
        <f t="shared" si="4"/>
        <v>693758</v>
      </c>
      <c r="L22" s="52"/>
    </row>
    <row r="23" spans="1:11" ht="17.25" customHeight="1">
      <c r="A23" s="12" t="s">
        <v>26</v>
      </c>
      <c r="B23" s="13">
        <v>7501</v>
      </c>
      <c r="C23" s="13">
        <v>9805</v>
      </c>
      <c r="D23" s="13">
        <v>10195</v>
      </c>
      <c r="E23" s="13">
        <v>6091</v>
      </c>
      <c r="F23" s="13">
        <v>8808</v>
      </c>
      <c r="G23" s="13">
        <v>14732</v>
      </c>
      <c r="H23" s="13">
        <v>7805</v>
      </c>
      <c r="I23" s="13">
        <v>1662</v>
      </c>
      <c r="J23" s="13">
        <v>3308</v>
      </c>
      <c r="K23" s="11">
        <f t="shared" si="4"/>
        <v>69907</v>
      </c>
    </row>
    <row r="24" spans="1:11" ht="17.25" customHeight="1">
      <c r="A24" s="16" t="s">
        <v>27</v>
      </c>
      <c r="B24" s="13">
        <v>51331</v>
      </c>
      <c r="C24" s="13">
        <v>84771</v>
      </c>
      <c r="D24" s="13">
        <v>94584</v>
      </c>
      <c r="E24" s="13">
        <v>59241</v>
      </c>
      <c r="F24" s="13">
        <v>70677</v>
      </c>
      <c r="G24" s="13">
        <v>87167</v>
      </c>
      <c r="H24" s="13">
        <v>44029</v>
      </c>
      <c r="I24" s="13">
        <v>17332</v>
      </c>
      <c r="J24" s="13">
        <v>40093</v>
      </c>
      <c r="K24" s="11">
        <f t="shared" si="4"/>
        <v>549225</v>
      </c>
    </row>
    <row r="25" spans="1:12" ht="17.25" customHeight="1">
      <c r="A25" s="12" t="s">
        <v>28</v>
      </c>
      <c r="B25" s="13">
        <v>32852</v>
      </c>
      <c r="C25" s="13">
        <v>54253</v>
      </c>
      <c r="D25" s="13">
        <v>60534</v>
      </c>
      <c r="E25" s="13">
        <v>37914</v>
      </c>
      <c r="F25" s="13">
        <v>45233</v>
      </c>
      <c r="G25" s="13">
        <v>55787</v>
      </c>
      <c r="H25" s="13">
        <v>28179</v>
      </c>
      <c r="I25" s="13">
        <v>11092</v>
      </c>
      <c r="J25" s="13">
        <v>25660</v>
      </c>
      <c r="K25" s="11">
        <f t="shared" si="4"/>
        <v>351504</v>
      </c>
      <c r="L25" s="52"/>
    </row>
    <row r="26" spans="1:12" ht="17.25" customHeight="1">
      <c r="A26" s="12" t="s">
        <v>29</v>
      </c>
      <c r="B26" s="13">
        <v>18479</v>
      </c>
      <c r="C26" s="13">
        <v>30518</v>
      </c>
      <c r="D26" s="13">
        <v>34050</v>
      </c>
      <c r="E26" s="13">
        <v>21327</v>
      </c>
      <c r="F26" s="13">
        <v>25444</v>
      </c>
      <c r="G26" s="13">
        <v>31380</v>
      </c>
      <c r="H26" s="13">
        <v>15850</v>
      </c>
      <c r="I26" s="13">
        <v>6240</v>
      </c>
      <c r="J26" s="13">
        <v>14433</v>
      </c>
      <c r="K26" s="11">
        <f t="shared" si="4"/>
        <v>197721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8040</v>
      </c>
      <c r="I27" s="11">
        <v>0</v>
      </c>
      <c r="J27" s="11">
        <v>0</v>
      </c>
      <c r="K27" s="11">
        <f t="shared" si="4"/>
        <v>8040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3.09450475</v>
      </c>
      <c r="E29" s="60">
        <f t="shared" si="7"/>
        <v>2.63168698</v>
      </c>
      <c r="F29" s="60">
        <f t="shared" si="7"/>
        <v>2.5546539900000003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-0.00499525</v>
      </c>
      <c r="E32" s="62">
        <v>-0.00431302</v>
      </c>
      <c r="F32" s="62">
        <v>-0.00434601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8417.59</v>
      </c>
      <c r="I35" s="19">
        <v>0</v>
      </c>
      <c r="J35" s="19">
        <v>0</v>
      </c>
      <c r="K35" s="23">
        <f>SUM(B35:J35)</f>
        <v>8417.59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5671</v>
      </c>
      <c r="E39" s="23">
        <f t="shared" si="8"/>
        <v>3244.24</v>
      </c>
      <c r="F39" s="23">
        <f t="shared" si="8"/>
        <v>4806.44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37775.28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5671</v>
      </c>
      <c r="E43" s="65">
        <f t="shared" si="10"/>
        <v>3244.24</v>
      </c>
      <c r="F43" s="65">
        <f t="shared" si="10"/>
        <v>4806.44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37775.28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1325</v>
      </c>
      <c r="E44" s="67">
        <v>758</v>
      </c>
      <c r="F44" s="67">
        <v>1123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8826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1410854.49</v>
      </c>
      <c r="C47" s="22">
        <f aca="true" t="shared" si="11" ref="C47:H47">+C48+C56</f>
        <v>2202675.5000000005</v>
      </c>
      <c r="D47" s="22">
        <f t="shared" si="11"/>
        <v>2546129.11</v>
      </c>
      <c r="E47" s="22">
        <f t="shared" si="11"/>
        <v>1472750.5</v>
      </c>
      <c r="F47" s="22">
        <f t="shared" si="11"/>
        <v>1925016.25</v>
      </c>
      <c r="G47" s="22">
        <f t="shared" si="11"/>
        <v>2719497.1500000004</v>
      </c>
      <c r="H47" s="22">
        <f t="shared" si="11"/>
        <v>1463381.03</v>
      </c>
      <c r="I47" s="22">
        <f>+I48+I56</f>
        <v>550681.2</v>
      </c>
      <c r="J47" s="22">
        <f>+J48+J56</f>
        <v>842207.25</v>
      </c>
      <c r="K47" s="22">
        <f>SUM(B47:J47)</f>
        <v>15133192.479999999</v>
      </c>
    </row>
    <row r="48" spans="1:11" ht="17.25" customHeight="1">
      <c r="A48" s="16" t="s">
        <v>46</v>
      </c>
      <c r="B48" s="23">
        <f>SUM(B49:B55)</f>
        <v>1393419.94</v>
      </c>
      <c r="C48" s="23">
        <f aca="true" t="shared" si="12" ref="C48:H48">SUM(C49:C55)</f>
        <v>2180539.0500000003</v>
      </c>
      <c r="D48" s="23">
        <f t="shared" si="12"/>
        <v>2520788.54</v>
      </c>
      <c r="E48" s="23">
        <f t="shared" si="12"/>
        <v>1451819.5</v>
      </c>
      <c r="F48" s="23">
        <f t="shared" si="12"/>
        <v>1903144.27</v>
      </c>
      <c r="G48" s="23">
        <f t="shared" si="12"/>
        <v>2691726.72</v>
      </c>
      <c r="H48" s="23">
        <f t="shared" si="12"/>
        <v>1444762.07</v>
      </c>
      <c r="I48" s="23">
        <f>SUM(I49:I55)</f>
        <v>550681.2</v>
      </c>
      <c r="J48" s="23">
        <f>SUM(J49:J55)</f>
        <v>829236.33</v>
      </c>
      <c r="K48" s="23">
        <f aca="true" t="shared" si="13" ref="K48:K56">SUM(B48:J48)</f>
        <v>14966117.620000001</v>
      </c>
    </row>
    <row r="49" spans="1:11" ht="17.25" customHeight="1">
      <c r="A49" s="34" t="s">
        <v>47</v>
      </c>
      <c r="B49" s="23">
        <f aca="true" t="shared" si="14" ref="B49:H49">ROUND(B30*B7,2)</f>
        <v>1392096.65</v>
      </c>
      <c r="C49" s="23">
        <f t="shared" si="14"/>
        <v>2173810.98</v>
      </c>
      <c r="D49" s="23">
        <f t="shared" si="14"/>
        <v>2519177.52</v>
      </c>
      <c r="E49" s="23">
        <f t="shared" si="14"/>
        <v>1450949.3</v>
      </c>
      <c r="F49" s="23">
        <f t="shared" si="14"/>
        <v>1901567.31</v>
      </c>
      <c r="G49" s="23">
        <f t="shared" si="14"/>
        <v>2689300.68</v>
      </c>
      <c r="H49" s="23">
        <f t="shared" si="14"/>
        <v>1435244.97</v>
      </c>
      <c r="I49" s="23">
        <f>ROUND(I30*I7,2)</f>
        <v>550458.48</v>
      </c>
      <c r="J49" s="23">
        <f>ROUND(J30*J7,2)</f>
        <v>827575.33</v>
      </c>
      <c r="K49" s="23">
        <f t="shared" si="13"/>
        <v>14940181.22</v>
      </c>
    </row>
    <row r="50" spans="1:11" ht="17.25" customHeight="1">
      <c r="A50" s="34" t="s">
        <v>48</v>
      </c>
      <c r="B50" s="19">
        <v>0</v>
      </c>
      <c r="C50" s="23">
        <f>ROUND(C31*C7,2)</f>
        <v>4831.92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4831.92</v>
      </c>
    </row>
    <row r="51" spans="1:11" ht="17.25" customHeight="1">
      <c r="A51" s="68" t="s">
        <v>110</v>
      </c>
      <c r="B51" s="69">
        <f>ROUND(B32*B7,2)</f>
        <v>-2768.39</v>
      </c>
      <c r="C51" s="69">
        <f>ROUND(C32*C7,2)</f>
        <v>-3877.57</v>
      </c>
      <c r="D51" s="69">
        <f aca="true" t="shared" si="15" ref="D51:J51">ROUND(D32*D7,2)</f>
        <v>-4059.98</v>
      </c>
      <c r="E51" s="69">
        <f t="shared" si="15"/>
        <v>-2374.04</v>
      </c>
      <c r="F51" s="69">
        <f t="shared" si="15"/>
        <v>-3229.48</v>
      </c>
      <c r="G51" s="69">
        <f t="shared" si="15"/>
        <v>-4764.36</v>
      </c>
      <c r="H51" s="69">
        <f t="shared" si="15"/>
        <v>-2615.53</v>
      </c>
      <c r="I51" s="69">
        <f t="shared" si="15"/>
        <v>-843</v>
      </c>
      <c r="J51" s="69">
        <f t="shared" si="15"/>
        <v>-556.04</v>
      </c>
      <c r="K51" s="69">
        <f>SUM(B51:J51)</f>
        <v>-25088.39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8417.59</v>
      </c>
      <c r="I53" s="31">
        <f>+I35</f>
        <v>0</v>
      </c>
      <c r="J53" s="31">
        <f>+J35</f>
        <v>0</v>
      </c>
      <c r="K53" s="23">
        <f t="shared" si="13"/>
        <v>8417.59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5671</v>
      </c>
      <c r="E55" s="19">
        <v>3244.24</v>
      </c>
      <c r="F55" s="36">
        <v>4806.44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37775.28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-227857.95</v>
      </c>
      <c r="C60" s="35">
        <f t="shared" si="16"/>
        <v>-223587.3</v>
      </c>
      <c r="D60" s="35">
        <f t="shared" si="16"/>
        <v>-195336.33000000002</v>
      </c>
      <c r="E60" s="35">
        <f t="shared" si="16"/>
        <v>-258631.06</v>
      </c>
      <c r="F60" s="35">
        <f t="shared" si="16"/>
        <v>-237104.26</v>
      </c>
      <c r="G60" s="35">
        <f t="shared" si="16"/>
        <v>-275682.86</v>
      </c>
      <c r="H60" s="35">
        <f t="shared" si="16"/>
        <v>-189437.53</v>
      </c>
      <c r="I60" s="35">
        <f t="shared" si="16"/>
        <v>-75089.09</v>
      </c>
      <c r="J60" s="35">
        <f t="shared" si="16"/>
        <v>-82383.70999999999</v>
      </c>
      <c r="K60" s="35">
        <f>SUM(B60:J60)</f>
        <v>-1765110.0900000003</v>
      </c>
    </row>
    <row r="61" spans="1:11" ht="18.75" customHeight="1">
      <c r="A61" s="16" t="s">
        <v>78</v>
      </c>
      <c r="B61" s="35">
        <f aca="true" t="shared" si="17" ref="B61:J61">B62+B63+B64+B65+B66+B67</f>
        <v>-213517.77000000002</v>
      </c>
      <c r="C61" s="35">
        <f t="shared" si="17"/>
        <v>-202667.96</v>
      </c>
      <c r="D61" s="35">
        <f t="shared" si="17"/>
        <v>-190996.88</v>
      </c>
      <c r="E61" s="35">
        <f t="shared" si="17"/>
        <v>-232670.87</v>
      </c>
      <c r="F61" s="35">
        <f t="shared" si="17"/>
        <v>-217431.35</v>
      </c>
      <c r="G61" s="35">
        <f t="shared" si="17"/>
        <v>-247231.44</v>
      </c>
      <c r="H61" s="35">
        <f t="shared" si="17"/>
        <v>-175506.5</v>
      </c>
      <c r="I61" s="35">
        <f t="shared" si="17"/>
        <v>-31206</v>
      </c>
      <c r="J61" s="35">
        <f t="shared" si="17"/>
        <v>-57218</v>
      </c>
      <c r="K61" s="35">
        <f aca="true" t="shared" si="18" ref="K61:K94">SUM(B61:J61)</f>
        <v>-1568446.77</v>
      </c>
    </row>
    <row r="62" spans="1:11" ht="18.75" customHeight="1">
      <c r="A62" s="12" t="s">
        <v>79</v>
      </c>
      <c r="B62" s="35">
        <f>-ROUND(B9*$D$3,2)</f>
        <v>-132475</v>
      </c>
      <c r="C62" s="35">
        <f aca="true" t="shared" si="19" ref="C62:J62">-ROUND(C9*$D$3,2)</f>
        <v>-194152</v>
      </c>
      <c r="D62" s="35">
        <f t="shared" si="19"/>
        <v>-167650</v>
      </c>
      <c r="E62" s="35">
        <f t="shared" si="19"/>
        <v>-130378.5</v>
      </c>
      <c r="F62" s="35">
        <f t="shared" si="19"/>
        <v>-141988</v>
      </c>
      <c r="G62" s="35">
        <f t="shared" si="19"/>
        <v>-179501</v>
      </c>
      <c r="H62" s="35">
        <f t="shared" si="19"/>
        <v>-175479.5</v>
      </c>
      <c r="I62" s="35">
        <f t="shared" si="19"/>
        <v>-31206</v>
      </c>
      <c r="J62" s="35">
        <f t="shared" si="19"/>
        <v>-57218</v>
      </c>
      <c r="K62" s="35">
        <f t="shared" si="18"/>
        <v>-1210048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-798</v>
      </c>
      <c r="C64" s="35">
        <v>-255.5</v>
      </c>
      <c r="D64" s="35">
        <v>-266</v>
      </c>
      <c r="E64" s="35">
        <v>-868</v>
      </c>
      <c r="F64" s="35">
        <v>-399</v>
      </c>
      <c r="G64" s="35">
        <v>-315</v>
      </c>
      <c r="H64" s="19">
        <v>0</v>
      </c>
      <c r="I64" s="19">
        <v>0</v>
      </c>
      <c r="J64" s="19">
        <v>0</v>
      </c>
      <c r="K64" s="35">
        <f t="shared" si="18"/>
        <v>-2901.5</v>
      </c>
    </row>
    <row r="65" spans="1:11" ht="18.75" customHeight="1">
      <c r="A65" s="12" t="s">
        <v>111</v>
      </c>
      <c r="B65" s="19">
        <v>-1365</v>
      </c>
      <c r="C65" s="19">
        <v>-637</v>
      </c>
      <c r="D65" s="19">
        <v>-563.5</v>
      </c>
      <c r="E65" s="19">
        <v>-1617</v>
      </c>
      <c r="F65" s="19">
        <v>-343</v>
      </c>
      <c r="G65" s="19">
        <v>-465.5</v>
      </c>
      <c r="H65" s="19">
        <v>0</v>
      </c>
      <c r="I65" s="19">
        <v>0</v>
      </c>
      <c r="J65" s="19">
        <v>0</v>
      </c>
      <c r="K65" s="35">
        <f t="shared" si="18"/>
        <v>-4991</v>
      </c>
    </row>
    <row r="66" spans="1:11" ht="18.75" customHeight="1">
      <c r="A66" s="12" t="s">
        <v>56</v>
      </c>
      <c r="B66" s="47">
        <v>-78834.77</v>
      </c>
      <c r="C66" s="47">
        <v>-7623.46</v>
      </c>
      <c r="D66" s="47">
        <v>-22517.38</v>
      </c>
      <c r="E66" s="47">
        <v>-99807.37</v>
      </c>
      <c r="F66" s="47">
        <v>-74701.35</v>
      </c>
      <c r="G66" s="47">
        <v>-66949.94</v>
      </c>
      <c r="H66" s="19">
        <v>-27</v>
      </c>
      <c r="I66" s="19">
        <v>0</v>
      </c>
      <c r="J66" s="19">
        <v>0</v>
      </c>
      <c r="K66" s="35">
        <f t="shared" si="18"/>
        <v>-350461.27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-14340.18</v>
      </c>
      <c r="C68" s="35">
        <f t="shared" si="20"/>
        <v>-20919.34</v>
      </c>
      <c r="D68" s="35">
        <f t="shared" si="20"/>
        <v>-4339.450000000001</v>
      </c>
      <c r="E68" s="35">
        <f t="shared" si="20"/>
        <v>-25960.190000000002</v>
      </c>
      <c r="F68" s="35">
        <f t="shared" si="20"/>
        <v>-19672.91</v>
      </c>
      <c r="G68" s="35">
        <f t="shared" si="20"/>
        <v>-28451.42</v>
      </c>
      <c r="H68" s="35">
        <f t="shared" si="20"/>
        <v>-13931.029999999999</v>
      </c>
      <c r="I68" s="35">
        <f t="shared" si="20"/>
        <v>-43883.090000000004</v>
      </c>
      <c r="J68" s="35">
        <f t="shared" si="20"/>
        <v>-25165.71</v>
      </c>
      <c r="K68" s="35">
        <f t="shared" si="18"/>
        <v>-196663.32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3" ht="18.75" customHeight="1">
      <c r="A91" s="12" t="s">
        <v>124</v>
      </c>
      <c r="B91" s="35">
        <v>-231.12</v>
      </c>
      <c r="C91" s="35">
        <v>-295.32</v>
      </c>
      <c r="D91" s="35">
        <v>16144.16</v>
      </c>
      <c r="E91" s="35">
        <v>-158.36</v>
      </c>
      <c r="F91" s="35">
        <v>-620.6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14830.199999999999</v>
      </c>
      <c r="L91" s="55"/>
      <c r="M91" s="54"/>
    </row>
    <row r="92" spans="1:13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-12223.83</v>
      </c>
      <c r="F92" s="19">
        <v>0</v>
      </c>
      <c r="G92" s="19">
        <v>0</v>
      </c>
      <c r="H92" s="19">
        <v>0</v>
      </c>
      <c r="I92" s="48">
        <v>-6938.58</v>
      </c>
      <c r="J92" s="48">
        <v>-15075.51</v>
      </c>
      <c r="K92" s="48">
        <f t="shared" si="18"/>
        <v>-34237.92</v>
      </c>
      <c r="L92" s="55"/>
      <c r="M92" s="81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1182996.54</v>
      </c>
      <c r="C97" s="24">
        <f t="shared" si="21"/>
        <v>1979088.2000000002</v>
      </c>
      <c r="D97" s="24">
        <f t="shared" si="21"/>
        <v>2350792.78</v>
      </c>
      <c r="E97" s="24">
        <f t="shared" si="21"/>
        <v>1214119.44</v>
      </c>
      <c r="F97" s="24">
        <f t="shared" si="21"/>
        <v>1687911.99</v>
      </c>
      <c r="G97" s="24">
        <f t="shared" si="21"/>
        <v>2443814.2900000005</v>
      </c>
      <c r="H97" s="24">
        <f t="shared" si="21"/>
        <v>1273943.5</v>
      </c>
      <c r="I97" s="24">
        <f>+I98+I99</f>
        <v>475592.1099999999</v>
      </c>
      <c r="J97" s="24">
        <f>+J98+J99</f>
        <v>759823.54</v>
      </c>
      <c r="K97" s="48">
        <f>SUM(B97:J97)</f>
        <v>13368082.39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1165561.99</v>
      </c>
      <c r="C98" s="24">
        <f t="shared" si="22"/>
        <v>1956951.7500000002</v>
      </c>
      <c r="D98" s="24">
        <f t="shared" si="22"/>
        <v>2325452.21</v>
      </c>
      <c r="E98" s="24">
        <f t="shared" si="22"/>
        <v>1193188.44</v>
      </c>
      <c r="F98" s="24">
        <f t="shared" si="22"/>
        <v>1666040.01</v>
      </c>
      <c r="G98" s="24">
        <f t="shared" si="22"/>
        <v>2416043.8600000003</v>
      </c>
      <c r="H98" s="24">
        <f t="shared" si="22"/>
        <v>1255324.54</v>
      </c>
      <c r="I98" s="24">
        <f t="shared" si="22"/>
        <v>475592.1099999999</v>
      </c>
      <c r="J98" s="24">
        <f t="shared" si="22"/>
        <v>746852.62</v>
      </c>
      <c r="K98" s="48">
        <f>SUM(B98:J98)</f>
        <v>13201007.53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13368082.420000002</v>
      </c>
      <c r="L105" s="54"/>
    </row>
    <row r="106" spans="1:11" ht="18.75" customHeight="1">
      <c r="A106" s="26" t="s">
        <v>74</v>
      </c>
      <c r="B106" s="27">
        <v>160243.48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160243.48</v>
      </c>
    </row>
    <row r="107" spans="1:11" ht="18.75" customHeight="1">
      <c r="A107" s="26" t="s">
        <v>75</v>
      </c>
      <c r="B107" s="27">
        <v>1022753.06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1022753.06</v>
      </c>
    </row>
    <row r="108" spans="1:11" ht="18.75" customHeight="1">
      <c r="A108" s="26" t="s">
        <v>76</v>
      </c>
      <c r="B108" s="40">
        <v>0</v>
      </c>
      <c r="C108" s="27">
        <f>+C97</f>
        <v>1979088.2000000002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1979088.2000000002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2350792.78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2350792.78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1214119.44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1214119.44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324006.25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324006.25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609678.87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609678.87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754226.87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754226.87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713160.3</v>
      </c>
      <c r="H114" s="40">
        <v>0</v>
      </c>
      <c r="I114" s="40">
        <v>0</v>
      </c>
      <c r="J114" s="40">
        <v>0</v>
      </c>
      <c r="K114" s="41">
        <f t="shared" si="24"/>
        <v>713160.3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56896.73</v>
      </c>
      <c r="H115" s="40">
        <v>0</v>
      </c>
      <c r="I115" s="40">
        <v>0</v>
      </c>
      <c r="J115" s="40">
        <v>0</v>
      </c>
      <c r="K115" s="41">
        <f t="shared" si="24"/>
        <v>56896.73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388986.13</v>
      </c>
      <c r="H116" s="40">
        <v>0</v>
      </c>
      <c r="I116" s="40">
        <v>0</v>
      </c>
      <c r="J116" s="40">
        <v>0</v>
      </c>
      <c r="K116" s="41">
        <f t="shared" si="24"/>
        <v>388986.13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347580.74</v>
      </c>
      <c r="H117" s="40">
        <v>0</v>
      </c>
      <c r="I117" s="40">
        <v>0</v>
      </c>
      <c r="J117" s="40">
        <v>0</v>
      </c>
      <c r="K117" s="41">
        <f t="shared" si="24"/>
        <v>347580.74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937190.4</v>
      </c>
      <c r="H118" s="40">
        <v>0</v>
      </c>
      <c r="I118" s="40">
        <v>0</v>
      </c>
      <c r="J118" s="40">
        <v>0</v>
      </c>
      <c r="K118" s="41">
        <f t="shared" si="24"/>
        <v>937190.4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465524.24</v>
      </c>
      <c r="I119" s="40">
        <v>0</v>
      </c>
      <c r="J119" s="40">
        <v>0</v>
      </c>
      <c r="K119" s="41">
        <f t="shared" si="24"/>
        <v>465524.24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808419.28</v>
      </c>
      <c r="I120" s="40">
        <v>0</v>
      </c>
      <c r="J120" s="40">
        <v>0</v>
      </c>
      <c r="K120" s="41">
        <f t="shared" si="24"/>
        <v>808419.28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475592.11</v>
      </c>
      <c r="J121" s="40">
        <v>0</v>
      </c>
      <c r="K121" s="41">
        <f t="shared" si="24"/>
        <v>475592.11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759823.54</v>
      </c>
      <c r="K122" s="44">
        <f t="shared" si="24"/>
        <v>759823.54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2015-06-24T19:04:00Z</dcterms:modified>
  <cp:category/>
  <cp:version/>
  <cp:contentType/>
  <cp:contentStatus/>
</cp:coreProperties>
</file>