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<sst xmlns="http://schemas.openxmlformats.org/spreadsheetml/2006/main" count="126" uniqueCount="126">
  <si>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</si>
  <si>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</si>
  <si>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</si>
  <si>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</si>
  <si>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</si>
  <si>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</si>
  <si>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</si>
  <si>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</si>
  <si>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</si>
  <si>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</si>
  <si>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</si>
  <si>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</si>
  <si>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</si>
  <si>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</si>
  <si>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</si>
  <si>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</si>
  <si>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</si>
  <si>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</si>
  <si>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</si>
  <si>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</si>
  <si>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</si>
  <si>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</si>
  <si>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</si>
  <si>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</si>
  <si>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</si>
  <si>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</si>
  <si>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</si>
  <si>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</si>
  <si>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</si>
  <si>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</si>
  <si>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</si>
  <si>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</si>
  <si>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</si>
  <si>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</si>
  <si>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</si>
  <si>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</si>
  <si>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</si>
  <si>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</si>
  <si>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</si>
  <si>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</si>
  <si>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</si>
  <si>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</si>
  <si>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</si>
  <si>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</si>
  <si>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</si>
  <si>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</si>
  <si>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</si>
  <si>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</si>
  <si>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</si>
  <si>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</si>
  <si>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</si>
  <si>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</si>
  <si>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</si>
  <si>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</si>
  <si>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</si>
  <si>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</si>
  <si>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</si>
  <si>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</si>
  <si>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</si>
  <si>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</si>
  <si>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</si>
  <si>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</si>
  <si>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</si>
  <si>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</si>
  <si>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</si>
  <si>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</si>
  <si>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</si>
  <si>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</si>
  <si>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</si>
  <si>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</si>
  <si>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</si>
  <si>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</si>
  <si>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</si>
  <si>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</si>
  <si>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</si>
  <si>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</si>
  <si>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</si>
  <si>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</si>
  <si>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</si>
  <si>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</si>
  <si>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</si>
  <si>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</si>
  <si>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</si>
  <si>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</si>
  <si>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</si>
  <si>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</si>
  <si>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</si>
  <si>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</si>
  <si>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</si>
  <si>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</si>
  <si>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</si>
  <si>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</si>
  <si>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</si>
  <si>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</si>
  <si>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</si>
  <si>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</si>
  <si>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</si>
  <si>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</si>
  <si>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</si>
  <si>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</si>
  <si>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</si>
  <si>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</si>
  <si>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</si>
  <si>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</si>
  <si>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</si>
  <si>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</si>
  <si>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</si>
  <si>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</si>
  <si>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</si>
  <si>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</si>
  <si>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</si>
  <si>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</si>
  <si>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</si>
  <si>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</si>
  <si>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</si>
  <si>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</si>
  <si>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</si>
  <si>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</si>
  <si>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</si>
  <si>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</si>
  <si>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</si>
  <si>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</si>
  <si>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</si>
  <si>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</si>
  <si>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</si>
  <si>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13/06/15 - VENCIMENTO 19/06/15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</si>
</sst>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6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344064</v>
      </c>
      <c r="C7" s="9">
        <f t="shared" si="0"/>
        <v>463495</v>
      </c>
      <c r="D7" s="9">
        <f t="shared" si="0"/>
        <v>519602</v>
      </c>
      <c r="E7" s="9">
        <f t="shared" si="0"/>
        <v>292178</v>
      </c>
      <c r="F7" s="9">
        <f t="shared" si="0"/>
        <v>445045</v>
      </c>
      <c r="G7" s="9">
        <f t="shared" si="0"/>
        <v>697065</v>
      </c>
      <c r="H7" s="9">
        <f t="shared" si="0"/>
        <v>289195</v>
      </c>
      <c r="I7" s="9">
        <f t="shared" si="0"/>
        <v>63817</v>
      </c>
      <c r="J7" s="9">
        <f t="shared" si="0"/>
        <v>203930</v>
      </c>
      <c r="K7" s="9">
        <f t="shared" si="0"/>
        <v>3318391</v>
      </c>
      <c r="L7" s="52"/>
    </row>
    <row r="8" spans="1:11" ht="17.25" customHeight="1">
      <c r="A8" s="10" t="s">
        <v>103</v>
      </c>
      <c r="B8" s="11">
        <f>B9+B12+B16</f>
        <v>208274</v>
      </c>
      <c r="C8" s="11">
        <f aca="true" t="shared" si="1" ref="C8:J8">C9+C12+C16</f>
        <v>289286</v>
      </c>
      <c r="D8" s="11">
        <f t="shared" si="1"/>
        <v>307721</v>
      </c>
      <c r="E8" s="11">
        <f t="shared" si="1"/>
        <v>180638</v>
      </c>
      <c r="F8" s="11">
        <f t="shared" si="1"/>
        <v>256738</v>
      </c>
      <c r="G8" s="11">
        <f t="shared" si="1"/>
        <v>392340</v>
      </c>
      <c r="H8" s="11">
        <f t="shared" si="1"/>
        <v>185059</v>
      </c>
      <c r="I8" s="11">
        <f t="shared" si="1"/>
        <v>35361</v>
      </c>
      <c r="J8" s="11">
        <f t="shared" si="1"/>
        <v>119777</v>
      </c>
      <c r="K8" s="11">
        <f>SUM(B8:J8)</f>
        <v>1975194</v>
      </c>
    </row>
    <row r="9" spans="1:11" ht="17.25" customHeight="1">
      <c r="A9" s="15" t="s">
        <v>17</v>
      </c>
      <c r="B9" s="13">
        <f>+B10+B11</f>
        <v>32689</v>
      </c>
      <c r="C9" s="13">
        <f aca="true" t="shared" si="2" ref="C9:J9">+C10+C11</f>
        <v>50751</v>
      </c>
      <c r="D9" s="13">
        <f t="shared" si="2"/>
        <v>47717</v>
      </c>
      <c r="E9" s="13">
        <f t="shared" si="2"/>
        <v>30358</v>
      </c>
      <c r="F9" s="13">
        <f t="shared" si="2"/>
        <v>33882</v>
      </c>
      <c r="G9" s="13">
        <f t="shared" si="2"/>
        <v>40080</v>
      </c>
      <c r="H9" s="13">
        <f t="shared" si="2"/>
        <v>34363</v>
      </c>
      <c r="I9" s="13">
        <f t="shared" si="2"/>
        <v>7329</v>
      </c>
      <c r="J9" s="13">
        <f t="shared" si="2"/>
        <v>16597</v>
      </c>
      <c r="K9" s="11">
        <f>SUM(B9:J9)</f>
        <v>293766</v>
      </c>
    </row>
    <row r="10" spans="1:11" ht="17.25" customHeight="1">
      <c r="A10" s="29" t="s">
        <v>18</v>
      </c>
      <c r="B10" s="13">
        <v>32689</v>
      </c>
      <c r="C10" s="13">
        <v>50751</v>
      </c>
      <c r="D10" s="13">
        <v>47717</v>
      </c>
      <c r="E10" s="13">
        <v>30358</v>
      </c>
      <c r="F10" s="13">
        <v>33882</v>
      </c>
      <c r="G10" s="13">
        <v>40080</v>
      </c>
      <c r="H10" s="13">
        <v>34363</v>
      </c>
      <c r="I10" s="13">
        <v>7329</v>
      </c>
      <c r="J10" s="13">
        <v>16597</v>
      </c>
      <c r="K10" s="11">
        <f>SUM(B10:J10)</f>
        <v>293766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143679</v>
      </c>
      <c r="C12" s="17">
        <f t="shared" si="3"/>
        <v>196250</v>
      </c>
      <c r="D12" s="17">
        <f t="shared" si="3"/>
        <v>217629</v>
      </c>
      <c r="E12" s="17">
        <f t="shared" si="3"/>
        <v>125717</v>
      </c>
      <c r="F12" s="17">
        <f t="shared" si="3"/>
        <v>185330</v>
      </c>
      <c r="G12" s="17">
        <f t="shared" si="3"/>
        <v>297592</v>
      </c>
      <c r="H12" s="17">
        <f t="shared" si="3"/>
        <v>128106</v>
      </c>
      <c r="I12" s="17">
        <f t="shared" si="3"/>
        <v>23064</v>
      </c>
      <c r="J12" s="17">
        <f t="shared" si="3"/>
        <v>85858</v>
      </c>
      <c r="K12" s="11">
        <f aca="true" t="shared" si="4" ref="K12:K27">SUM(B12:J12)</f>
        <v>1403225</v>
      </c>
    </row>
    <row r="13" spans="1:13" ht="17.25" customHeight="1">
      <c r="A13" s="14" t="s">
        <v>20</v>
      </c>
      <c r="B13" s="13">
        <v>70663</v>
      </c>
      <c r="C13" s="13">
        <v>103407</v>
      </c>
      <c r="D13" s="13">
        <v>115538</v>
      </c>
      <c r="E13" s="13">
        <v>65886</v>
      </c>
      <c r="F13" s="13">
        <v>93554</v>
      </c>
      <c r="G13" s="13">
        <v>140633</v>
      </c>
      <c r="H13" s="13">
        <v>60422</v>
      </c>
      <c r="I13" s="13">
        <v>12989</v>
      </c>
      <c r="J13" s="13">
        <v>45430</v>
      </c>
      <c r="K13" s="11">
        <f t="shared" si="4"/>
        <v>708522</v>
      </c>
      <c r="L13" s="52"/>
      <c r="M13" s="53"/>
    </row>
    <row r="14" spans="1:12" ht="17.25" customHeight="1">
      <c r="A14" s="14" t="s">
        <v>21</v>
      </c>
      <c r="B14" s="13">
        <v>66019</v>
      </c>
      <c r="C14" s="13">
        <v>82276</v>
      </c>
      <c r="D14" s="13">
        <v>92463</v>
      </c>
      <c r="E14" s="13">
        <v>53482</v>
      </c>
      <c r="F14" s="13">
        <v>84377</v>
      </c>
      <c r="G14" s="13">
        <v>146322</v>
      </c>
      <c r="H14" s="13">
        <v>59738</v>
      </c>
      <c r="I14" s="13">
        <v>8855</v>
      </c>
      <c r="J14" s="13">
        <v>37058</v>
      </c>
      <c r="K14" s="11">
        <f t="shared" si="4"/>
        <v>630590</v>
      </c>
      <c r="L14" s="52"/>
    </row>
    <row r="15" spans="1:11" ht="17.25" customHeight="1">
      <c r="A15" s="14" t="s">
        <v>22</v>
      </c>
      <c r="B15" s="13">
        <v>6997</v>
      </c>
      <c r="C15" s="13">
        <v>10567</v>
      </c>
      <c r="D15" s="13">
        <v>9628</v>
      </c>
      <c r="E15" s="13">
        <v>6349</v>
      </c>
      <c r="F15" s="13">
        <v>7399</v>
      </c>
      <c r="G15" s="13">
        <v>10637</v>
      </c>
      <c r="H15" s="13">
        <v>7946</v>
      </c>
      <c r="I15" s="13">
        <v>1220</v>
      </c>
      <c r="J15" s="13">
        <v>3370</v>
      </c>
      <c r="K15" s="11">
        <f t="shared" si="4"/>
        <v>64113</v>
      </c>
    </row>
    <row r="16" spans="1:11" ht="17.25" customHeight="1">
      <c r="A16" s="15" t="s">
        <v>99</v>
      </c>
      <c r="B16" s="13">
        <f>B17+B18+B19</f>
        <v>31906</v>
      </c>
      <c r="C16" s="13">
        <f aca="true" t="shared" si="5" ref="C16:J16">C17+C18+C19</f>
        <v>42285</v>
      </c>
      <c r="D16" s="13">
        <f t="shared" si="5"/>
        <v>42375</v>
      </c>
      <c r="E16" s="13">
        <f t="shared" si="5"/>
        <v>24563</v>
      </c>
      <c r="F16" s="13">
        <f t="shared" si="5"/>
        <v>37526</v>
      </c>
      <c r="G16" s="13">
        <f t="shared" si="5"/>
        <v>54668</v>
      </c>
      <c r="H16" s="13">
        <f t="shared" si="5"/>
        <v>22590</v>
      </c>
      <c r="I16" s="13">
        <f t="shared" si="5"/>
        <v>4968</v>
      </c>
      <c r="J16" s="13">
        <f t="shared" si="5"/>
        <v>17322</v>
      </c>
      <c r="K16" s="11">
        <f t="shared" si="4"/>
        <v>278203</v>
      </c>
    </row>
    <row r="17" spans="1:11" ht="17.25" customHeight="1">
      <c r="A17" s="14" t="s">
        <v>100</v>
      </c>
      <c r="B17" s="13">
        <v>6365</v>
      </c>
      <c r="C17" s="13">
        <v>8751</v>
      </c>
      <c r="D17" s="13">
        <v>8933</v>
      </c>
      <c r="E17" s="13">
        <v>5598</v>
      </c>
      <c r="F17" s="13">
        <v>8599</v>
      </c>
      <c r="G17" s="13">
        <v>13040</v>
      </c>
      <c r="H17" s="13">
        <v>5516</v>
      </c>
      <c r="I17" s="13">
        <v>1250</v>
      </c>
      <c r="J17" s="13">
        <v>3565</v>
      </c>
      <c r="K17" s="11">
        <f t="shared" si="4"/>
        <v>61617</v>
      </c>
    </row>
    <row r="18" spans="1:11" ht="17.25" customHeight="1">
      <c r="A18" s="14" t="s">
        <v>101</v>
      </c>
      <c r="B18" s="13">
        <v>1588</v>
      </c>
      <c r="C18" s="13">
        <v>1746</v>
      </c>
      <c r="D18" s="13">
        <v>2250</v>
      </c>
      <c r="E18" s="13">
        <v>1407</v>
      </c>
      <c r="F18" s="13">
        <v>1982</v>
      </c>
      <c r="G18" s="13">
        <v>4038</v>
      </c>
      <c r="H18" s="13">
        <v>1219</v>
      </c>
      <c r="I18" s="13">
        <v>223</v>
      </c>
      <c r="J18" s="13">
        <v>996</v>
      </c>
      <c r="K18" s="11">
        <f t="shared" si="4"/>
        <v>15449</v>
      </c>
    </row>
    <row r="19" spans="1:11" ht="17.25" customHeight="1">
      <c r="A19" s="14" t="s">
        <v>102</v>
      </c>
      <c r="B19" s="13">
        <v>23953</v>
      </c>
      <c r="C19" s="13">
        <v>31788</v>
      </c>
      <c r="D19" s="13">
        <v>31192</v>
      </c>
      <c r="E19" s="13">
        <v>17558</v>
      </c>
      <c r="F19" s="13">
        <v>26945</v>
      </c>
      <c r="G19" s="13">
        <v>37590</v>
      </c>
      <c r="H19" s="13">
        <v>15855</v>
      </c>
      <c r="I19" s="13">
        <v>3495</v>
      </c>
      <c r="J19" s="13">
        <v>12761</v>
      </c>
      <c r="K19" s="11">
        <f t="shared" si="4"/>
        <v>201137</v>
      </c>
    </row>
    <row r="20" spans="1:11" ht="17.25" customHeight="1">
      <c r="A20" s="16" t="s">
        <v>23</v>
      </c>
      <c r="B20" s="11">
        <f>+B21+B22+B23</f>
        <v>101013</v>
      </c>
      <c r="C20" s="11">
        <f aca="true" t="shared" si="6" ref="C20:J20">+C21+C22+C23</f>
        <v>120455</v>
      </c>
      <c r="D20" s="11">
        <f t="shared" si="6"/>
        <v>149849</v>
      </c>
      <c r="E20" s="11">
        <f t="shared" si="6"/>
        <v>78150</v>
      </c>
      <c r="F20" s="11">
        <f t="shared" si="6"/>
        <v>145040</v>
      </c>
      <c r="G20" s="11">
        <f t="shared" si="6"/>
        <v>254899</v>
      </c>
      <c r="H20" s="11">
        <f t="shared" si="6"/>
        <v>78350</v>
      </c>
      <c r="I20" s="11">
        <f t="shared" si="6"/>
        <v>18211</v>
      </c>
      <c r="J20" s="11">
        <f t="shared" si="6"/>
        <v>56122</v>
      </c>
      <c r="K20" s="11">
        <f t="shared" si="4"/>
        <v>1002089</v>
      </c>
    </row>
    <row r="21" spans="1:12" ht="17.25" customHeight="1">
      <c r="A21" s="12" t="s">
        <v>24</v>
      </c>
      <c r="B21" s="13">
        <v>54416</v>
      </c>
      <c r="C21" s="13">
        <v>71317</v>
      </c>
      <c r="D21" s="13">
        <v>87650</v>
      </c>
      <c r="E21" s="13">
        <v>45504</v>
      </c>
      <c r="F21" s="13">
        <v>79763</v>
      </c>
      <c r="G21" s="13">
        <v>127657</v>
      </c>
      <c r="H21" s="13">
        <v>42632</v>
      </c>
      <c r="I21" s="13">
        <v>11401</v>
      </c>
      <c r="J21" s="13">
        <v>31835</v>
      </c>
      <c r="K21" s="11">
        <f t="shared" si="4"/>
        <v>552175</v>
      </c>
      <c r="L21" s="52"/>
    </row>
    <row r="22" spans="1:12" ht="17.25" customHeight="1">
      <c r="A22" s="12" t="s">
        <v>25</v>
      </c>
      <c r="B22" s="13">
        <v>43003</v>
      </c>
      <c r="C22" s="13">
        <v>44660</v>
      </c>
      <c r="D22" s="13">
        <v>57218</v>
      </c>
      <c r="E22" s="13">
        <v>30135</v>
      </c>
      <c r="F22" s="13">
        <v>61198</v>
      </c>
      <c r="G22" s="13">
        <v>120669</v>
      </c>
      <c r="H22" s="13">
        <v>32689</v>
      </c>
      <c r="I22" s="13">
        <v>6161</v>
      </c>
      <c r="J22" s="13">
        <v>22522</v>
      </c>
      <c r="K22" s="11">
        <f t="shared" si="4"/>
        <v>418255</v>
      </c>
      <c r="L22" s="52"/>
    </row>
    <row r="23" spans="1:11" ht="17.25" customHeight="1">
      <c r="A23" s="12" t="s">
        <v>26</v>
      </c>
      <c r="B23" s="13">
        <v>3594</v>
      </c>
      <c r="C23" s="13">
        <v>4478</v>
      </c>
      <c r="D23" s="13">
        <v>4981</v>
      </c>
      <c r="E23" s="13">
        <v>2511</v>
      </c>
      <c r="F23" s="13">
        <v>4079</v>
      </c>
      <c r="G23" s="13">
        <v>6573</v>
      </c>
      <c r="H23" s="13">
        <v>3029</v>
      </c>
      <c r="I23" s="13">
        <v>649</v>
      </c>
      <c r="J23" s="13">
        <v>1765</v>
      </c>
      <c r="K23" s="11">
        <f t="shared" si="4"/>
        <v>31659</v>
      </c>
    </row>
    <row r="24" spans="1:11" ht="17.25" customHeight="1">
      <c r="A24" s="16" t="s">
        <v>27</v>
      </c>
      <c r="B24" s="13">
        <v>34777</v>
      </c>
      <c r="C24" s="13">
        <v>53754</v>
      </c>
      <c r="D24" s="13">
        <v>62032</v>
      </c>
      <c r="E24" s="13">
        <v>33390</v>
      </c>
      <c r="F24" s="13">
        <v>43267</v>
      </c>
      <c r="G24" s="13">
        <v>49826</v>
      </c>
      <c r="H24" s="13">
        <v>23157</v>
      </c>
      <c r="I24" s="13">
        <v>10245</v>
      </c>
      <c r="J24" s="13">
        <v>28031</v>
      </c>
      <c r="K24" s="11">
        <f t="shared" si="4"/>
        <v>338479</v>
      </c>
    </row>
    <row r="25" spans="1:12" ht="17.25" customHeight="1">
      <c r="A25" s="12" t="s">
        <v>28</v>
      </c>
      <c r="B25" s="13">
        <v>22257</v>
      </c>
      <c r="C25" s="13">
        <v>34403</v>
      </c>
      <c r="D25" s="13">
        <v>39700</v>
      </c>
      <c r="E25" s="13">
        <v>21370</v>
      </c>
      <c r="F25" s="13">
        <v>27691</v>
      </c>
      <c r="G25" s="13">
        <v>31889</v>
      </c>
      <c r="H25" s="13">
        <v>14820</v>
      </c>
      <c r="I25" s="13">
        <v>6557</v>
      </c>
      <c r="J25" s="13">
        <v>17940</v>
      </c>
      <c r="K25" s="11">
        <f t="shared" si="4"/>
        <v>216627</v>
      </c>
      <c r="L25" s="52"/>
    </row>
    <row r="26" spans="1:12" ht="17.25" customHeight="1">
      <c r="A26" s="12" t="s">
        <v>29</v>
      </c>
      <c r="B26" s="13">
        <v>12520</v>
      </c>
      <c r="C26" s="13">
        <v>19351</v>
      </c>
      <c r="D26" s="13">
        <v>22332</v>
      </c>
      <c r="E26" s="13">
        <v>12020</v>
      </c>
      <c r="F26" s="13">
        <v>15576</v>
      </c>
      <c r="G26" s="13">
        <v>17937</v>
      </c>
      <c r="H26" s="13">
        <v>8337</v>
      </c>
      <c r="I26" s="13">
        <v>3688</v>
      </c>
      <c r="J26" s="13">
        <v>10091</v>
      </c>
      <c r="K26" s="11">
        <f t="shared" si="4"/>
        <v>121852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2629</v>
      </c>
      <c r="I27" s="11">
        <v>0</v>
      </c>
      <c r="J27" s="11">
        <v>0</v>
      </c>
      <c r="K27" s="11">
        <f t="shared" si="4"/>
        <v>2629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2.4089</v>
      </c>
      <c r="C29" s="60">
        <f aca="true" t="shared" si="7" ref="C29:J29">SUM(C30:C33)</f>
        <v>2.7482059999999997</v>
      </c>
      <c r="D29" s="60">
        <f t="shared" si="7"/>
        <v>3.0946103099999998</v>
      </c>
      <c r="E29" s="60">
        <f t="shared" si="7"/>
        <v>2.63168698</v>
      </c>
      <c r="F29" s="60">
        <f t="shared" si="7"/>
        <v>2.5546539900000003</v>
      </c>
      <c r="G29" s="60">
        <f t="shared" si="7"/>
        <v>2.1975000000000002</v>
      </c>
      <c r="H29" s="60">
        <f t="shared" si="7"/>
        <v>2.5196</v>
      </c>
      <c r="I29" s="60">
        <f t="shared" si="7"/>
        <v>4.473838</v>
      </c>
      <c r="J29" s="60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-0.00488969</v>
      </c>
      <c r="E32" s="62">
        <v>-0.00431302</v>
      </c>
      <c r="F32" s="62">
        <v>-0.00434601</v>
      </c>
      <c r="G32" s="62">
        <v>-0.0039</v>
      </c>
      <c r="H32" s="62">
        <v>-0.0046</v>
      </c>
      <c r="I32" s="62">
        <v>-0.006862</v>
      </c>
      <c r="J32" s="62">
        <v>-0.001785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22076.04</v>
      </c>
      <c r="I35" s="19">
        <v>0</v>
      </c>
      <c r="J35" s="19">
        <v>0</v>
      </c>
      <c r="K35" s="23">
        <f>SUM(B35:J35)</f>
        <v>22076.04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5551.16</v>
      </c>
      <c r="E39" s="23">
        <f t="shared" si="8"/>
        <v>3244.24</v>
      </c>
      <c r="F39" s="23">
        <f t="shared" si="8"/>
        <v>4806.44</v>
      </c>
      <c r="G39" s="23">
        <f t="shared" si="8"/>
        <v>7190.4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37655.44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5551.16</v>
      </c>
      <c r="E43" s="65">
        <f t="shared" si="10"/>
        <v>3244.24</v>
      </c>
      <c r="F43" s="65">
        <f t="shared" si="10"/>
        <v>4806.44</v>
      </c>
      <c r="G43" s="65">
        <f t="shared" si="10"/>
        <v>7190.4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37655.44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1297</v>
      </c>
      <c r="E44" s="67">
        <v>758</v>
      </c>
      <c r="F44" s="67">
        <v>1123</v>
      </c>
      <c r="G44" s="67">
        <v>1680</v>
      </c>
      <c r="H44" s="67">
        <v>868</v>
      </c>
      <c r="I44" s="67">
        <v>249</v>
      </c>
      <c r="J44" s="67">
        <v>518</v>
      </c>
      <c r="K44" s="67">
        <f t="shared" si="9"/>
        <v>8798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850342.0000000001</v>
      </c>
      <c r="C47" s="22">
        <f aca="true" t="shared" si="11" ref="C47:H47">+C48+C56</f>
        <v>1301689.9100000001</v>
      </c>
      <c r="D47" s="22">
        <f t="shared" si="11"/>
        <v>1638857.44</v>
      </c>
      <c r="E47" s="22">
        <f t="shared" si="11"/>
        <v>793096.2799999999</v>
      </c>
      <c r="F47" s="22">
        <f t="shared" si="11"/>
        <v>1163614.41</v>
      </c>
      <c r="G47" s="22">
        <f t="shared" si="11"/>
        <v>1566761.1699999997</v>
      </c>
      <c r="H47" s="22">
        <f t="shared" si="11"/>
        <v>773065.76</v>
      </c>
      <c r="I47" s="22">
        <f>+I48+I56</f>
        <v>286572.64</v>
      </c>
      <c r="J47" s="22">
        <f>+J48+J56</f>
        <v>556604.77</v>
      </c>
      <c r="K47" s="22">
        <f>SUM(B47:J47)</f>
        <v>8930604.379999999</v>
      </c>
    </row>
    <row r="48" spans="1:11" ht="17.25" customHeight="1">
      <c r="A48" s="16" t="s">
        <v>46</v>
      </c>
      <c r="B48" s="23">
        <f>SUM(B49:B55)</f>
        <v>832907.4500000001</v>
      </c>
      <c r="C48" s="23">
        <f aca="true" t="shared" si="12" ref="C48:H48">SUM(C49:C55)</f>
        <v>1279553.4600000002</v>
      </c>
      <c r="D48" s="23">
        <f t="shared" si="12"/>
        <v>1613516.8699999999</v>
      </c>
      <c r="E48" s="23">
        <f t="shared" si="12"/>
        <v>772165.2799999999</v>
      </c>
      <c r="F48" s="23">
        <f t="shared" si="12"/>
        <v>1141742.43</v>
      </c>
      <c r="G48" s="23">
        <f t="shared" si="12"/>
        <v>1538990.7399999998</v>
      </c>
      <c r="H48" s="23">
        <f t="shared" si="12"/>
        <v>754446.8</v>
      </c>
      <c r="I48" s="23">
        <f>SUM(I49:I55)</f>
        <v>286572.64</v>
      </c>
      <c r="J48" s="23">
        <f>SUM(J49:J55)</f>
        <v>543633.85</v>
      </c>
      <c r="K48" s="23">
        <f aca="true" t="shared" si="13" ref="K48:K56">SUM(B48:J48)</f>
        <v>8763529.52</v>
      </c>
    </row>
    <row r="49" spans="1:11" ht="17.25" customHeight="1">
      <c r="A49" s="34" t="s">
        <v>47</v>
      </c>
      <c r="B49" s="23">
        <f aca="true" t="shared" si="14" ref="B49:H49">ROUND(B30*B7,2)</f>
        <v>830467.28</v>
      </c>
      <c r="C49" s="23">
        <f t="shared" si="14"/>
        <v>1273220.77</v>
      </c>
      <c r="D49" s="23">
        <f t="shared" si="14"/>
        <v>1610506.4</v>
      </c>
      <c r="E49" s="23">
        <f t="shared" si="14"/>
        <v>770181.21</v>
      </c>
      <c r="F49" s="23">
        <f t="shared" si="14"/>
        <v>1138870.16</v>
      </c>
      <c r="G49" s="23">
        <f t="shared" si="14"/>
        <v>1534518.89</v>
      </c>
      <c r="H49" s="23">
        <f t="shared" si="14"/>
        <v>729986.02</v>
      </c>
      <c r="I49" s="23">
        <f>ROUND(I30*I7,2)</f>
        <v>285944.83</v>
      </c>
      <c r="J49" s="23">
        <f>ROUND(J30*J7,2)</f>
        <v>541780.83</v>
      </c>
      <c r="K49" s="23">
        <f t="shared" si="13"/>
        <v>8715476.39</v>
      </c>
    </row>
    <row r="50" spans="1:11" ht="17.25" customHeight="1">
      <c r="A50" s="34" t="s">
        <v>48</v>
      </c>
      <c r="B50" s="19">
        <v>0</v>
      </c>
      <c r="C50" s="23">
        <f>ROUND(C31*C7,2)</f>
        <v>2830.1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2830.1</v>
      </c>
    </row>
    <row r="51" spans="1:11" ht="17.25" customHeight="1">
      <c r="A51" s="68" t="s">
        <v>110</v>
      </c>
      <c r="B51" s="69">
        <f>ROUND(B32*B7,2)</f>
        <v>-1651.51</v>
      </c>
      <c r="C51" s="69">
        <f>ROUND(C32*C7,2)</f>
        <v>-2271.13</v>
      </c>
      <c r="D51" s="69">
        <f aca="true" t="shared" si="15" ref="D51:J51">ROUND(D32*D7,2)</f>
        <v>-2540.69</v>
      </c>
      <c r="E51" s="69">
        <f t="shared" si="15"/>
        <v>-1260.17</v>
      </c>
      <c r="F51" s="69">
        <f t="shared" si="15"/>
        <v>-1934.17</v>
      </c>
      <c r="G51" s="69">
        <f t="shared" si="15"/>
        <v>-2718.55</v>
      </c>
      <c r="H51" s="69">
        <f t="shared" si="15"/>
        <v>-1330.3</v>
      </c>
      <c r="I51" s="69">
        <f t="shared" si="15"/>
        <v>-437.91</v>
      </c>
      <c r="J51" s="69">
        <f t="shared" si="15"/>
        <v>-364.02</v>
      </c>
      <c r="K51" s="69">
        <f>SUM(B51:J51)</f>
        <v>-14508.45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22076.04</v>
      </c>
      <c r="I53" s="31">
        <f>+I35</f>
        <v>0</v>
      </c>
      <c r="J53" s="31">
        <f>+J35</f>
        <v>0</v>
      </c>
      <c r="K53" s="23">
        <f t="shared" si="13"/>
        <v>22076.04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5551.16</v>
      </c>
      <c r="E55" s="19">
        <v>3244.24</v>
      </c>
      <c r="F55" s="36">
        <v>4806.44</v>
      </c>
      <c r="G55" s="36">
        <v>7190.4</v>
      </c>
      <c r="H55" s="36">
        <v>3715.04</v>
      </c>
      <c r="I55" s="36">
        <v>1065.72</v>
      </c>
      <c r="J55" s="19">
        <v>2217.04</v>
      </c>
      <c r="K55" s="23">
        <f t="shared" si="13"/>
        <v>37655.44</v>
      </c>
    </row>
    <row r="56" spans="1:11" ht="17.25" customHeight="1">
      <c r="A56" s="16" t="s">
        <v>53</v>
      </c>
      <c r="B56" s="36">
        <v>17434.55</v>
      </c>
      <c r="C56" s="36">
        <v>22136.45</v>
      </c>
      <c r="D56" s="36">
        <v>25340.57</v>
      </c>
      <c r="E56" s="36">
        <v>20931</v>
      </c>
      <c r="F56" s="36">
        <v>21871.98</v>
      </c>
      <c r="G56" s="36">
        <v>27770.43</v>
      </c>
      <c r="H56" s="36">
        <v>18618.96</v>
      </c>
      <c r="I56" s="19">
        <v>0</v>
      </c>
      <c r="J56" s="36">
        <v>12970.92</v>
      </c>
      <c r="K56" s="36">
        <f t="shared" si="13"/>
        <v>167074.86000000002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-114642.62</v>
      </c>
      <c r="C60" s="35">
        <f t="shared" si="16"/>
        <v>-178066.02</v>
      </c>
      <c r="D60" s="35">
        <f t="shared" si="16"/>
        <v>-168524.59</v>
      </c>
      <c r="E60" s="35">
        <f t="shared" si="16"/>
        <v>-112994.06</v>
      </c>
      <c r="F60" s="35">
        <f>+F61+F68+F94+F95+F100</f>
        <v>-122719.07999999999</v>
      </c>
      <c r="G60" s="35">
        <f t="shared" si="16"/>
        <v>-140298</v>
      </c>
      <c r="H60" s="35">
        <f t="shared" si="16"/>
        <v>-120279.06</v>
      </c>
      <c r="I60" s="35">
        <f t="shared" si="16"/>
        <v>-31312.440000000002</v>
      </c>
      <c r="J60" s="35">
        <f t="shared" si="16"/>
        <v>-68052.73</v>
      </c>
      <c r="K60" s="35">
        <f>SUM(B60:J60)</f>
        <v>-1056888.5999999999</v>
      </c>
    </row>
    <row r="61" spans="1:11" ht="18.75" customHeight="1">
      <c r="A61" s="16" t="s">
        <v>78</v>
      </c>
      <c r="B61" s="35">
        <f aca="true" t="shared" si="17" ref="B61:J61">B62+B63+B64+B65+B66+B67</f>
        <v>-114411.5</v>
      </c>
      <c r="C61" s="35">
        <f t="shared" si="17"/>
        <v>-177628.5</v>
      </c>
      <c r="D61" s="35">
        <f t="shared" si="17"/>
        <v>-167009.5</v>
      </c>
      <c r="E61" s="35">
        <f t="shared" si="17"/>
        <v>-106253</v>
      </c>
      <c r="F61" s="35">
        <f t="shared" si="17"/>
        <v>-118587</v>
      </c>
      <c r="G61" s="35">
        <f t="shared" si="17"/>
        <v>-140280</v>
      </c>
      <c r="H61" s="35">
        <f t="shared" si="17"/>
        <v>-120270.5</v>
      </c>
      <c r="I61" s="35">
        <f t="shared" si="17"/>
        <v>-25651.5</v>
      </c>
      <c r="J61" s="35">
        <f t="shared" si="17"/>
        <v>-58089.5</v>
      </c>
      <c r="K61" s="35">
        <f aca="true" t="shared" si="18" ref="K61:K94">SUM(B61:J61)</f>
        <v>-1028181</v>
      </c>
    </row>
    <row r="62" spans="1:11" ht="18.75" customHeight="1">
      <c r="A62" s="12" t="s">
        <v>79</v>
      </c>
      <c r="B62" s="35">
        <f>-ROUND(B9*$D$3,2)</f>
        <v>-114411.5</v>
      </c>
      <c r="C62" s="35">
        <f aca="true" t="shared" si="19" ref="C62:J62">-ROUND(C9*$D$3,2)</f>
        <v>-177628.5</v>
      </c>
      <c r="D62" s="35">
        <f t="shared" si="19"/>
        <v>-167009.5</v>
      </c>
      <c r="E62" s="35">
        <f t="shared" si="19"/>
        <v>-106253</v>
      </c>
      <c r="F62" s="35">
        <f t="shared" si="19"/>
        <v>-118587</v>
      </c>
      <c r="G62" s="35">
        <f t="shared" si="19"/>
        <v>-140280</v>
      </c>
      <c r="H62" s="35">
        <f t="shared" si="19"/>
        <v>-120270.5</v>
      </c>
      <c r="I62" s="35">
        <f t="shared" si="19"/>
        <v>-25651.5</v>
      </c>
      <c r="J62" s="35">
        <f t="shared" si="19"/>
        <v>-58089.5</v>
      </c>
      <c r="K62" s="35">
        <f t="shared" si="18"/>
        <v>-1028181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19">
        <v>0</v>
      </c>
      <c r="I64" s="19">
        <v>0</v>
      </c>
      <c r="J64" s="19">
        <v>0</v>
      </c>
      <c r="K64" s="35">
        <f t="shared" si="18"/>
        <v>0</v>
      </c>
    </row>
    <row r="65" spans="1:11" ht="18.75" customHeight="1">
      <c r="A65" s="12" t="s">
        <v>111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35">
        <f t="shared" si="18"/>
        <v>0</v>
      </c>
    </row>
    <row r="66" spans="1:11" ht="18.75" customHeight="1">
      <c r="A66" s="12" t="s">
        <v>56</v>
      </c>
      <c r="B66" s="47">
        <v>0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19">
        <v>0</v>
      </c>
      <c r="I66" s="19">
        <v>0</v>
      </c>
      <c r="J66" s="19">
        <v>0</v>
      </c>
      <c r="K66" s="35">
        <f t="shared" si="18"/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0</v>
      </c>
    </row>
    <row r="68" spans="1:11" ht="18.75" customHeight="1">
      <c r="A68" s="12" t="s">
        <v>83</v>
      </c>
      <c r="B68" s="35">
        <f aca="true" t="shared" si="20" ref="B68:J68">SUM(B69:B92)</f>
        <v>-231.12</v>
      </c>
      <c r="C68" s="35">
        <f t="shared" si="20"/>
        <v>-437.52</v>
      </c>
      <c r="D68" s="35">
        <f t="shared" si="20"/>
        <v>-1515.09</v>
      </c>
      <c r="E68" s="35">
        <f t="shared" si="20"/>
        <v>-6741.0599999999995</v>
      </c>
      <c r="F68" s="35">
        <f t="shared" si="20"/>
        <v>-1013.9300000000001</v>
      </c>
      <c r="G68" s="35">
        <f t="shared" si="20"/>
        <v>-18</v>
      </c>
      <c r="H68" s="35">
        <f t="shared" si="20"/>
        <v>-8.56</v>
      </c>
      <c r="I68" s="35">
        <f t="shared" si="20"/>
        <v>-5660.9400000000005</v>
      </c>
      <c r="J68" s="35">
        <f t="shared" si="20"/>
        <v>-9963.23</v>
      </c>
      <c r="K68" s="35">
        <f t="shared" si="18"/>
        <v>-25589.449999999997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-142.2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-178.2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7">
        <v>-2050.12</v>
      </c>
      <c r="J71" s="19">
        <v>0</v>
      </c>
      <c r="K71" s="35">
        <f t="shared" si="18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0</v>
      </c>
      <c r="J72" s="19">
        <v>0</v>
      </c>
      <c r="K72" s="48">
        <f t="shared" si="18"/>
        <v>0</v>
      </c>
    </row>
    <row r="73" spans="1:11" ht="18.75" customHeight="1">
      <c r="A73" s="34" t="s">
        <v>62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48">
        <f t="shared" si="18"/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-231.12</v>
      </c>
      <c r="C91" s="35">
        <v>-295.32</v>
      </c>
      <c r="D91" s="35">
        <v>-393.76</v>
      </c>
      <c r="E91" s="35">
        <v>-158.36</v>
      </c>
      <c r="F91" s="35">
        <v>-620.6</v>
      </c>
      <c r="G91" s="35">
        <v>0</v>
      </c>
      <c r="H91" s="35">
        <v>-8.56</v>
      </c>
      <c r="I91" s="35">
        <v>0</v>
      </c>
      <c r="J91" s="35">
        <v>0</v>
      </c>
      <c r="K91" s="35">
        <f t="shared" si="18"/>
        <v>-1707.7199999999998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-6582.7</v>
      </c>
      <c r="F92" s="19">
        <v>0</v>
      </c>
      <c r="G92" s="19">
        <v>0</v>
      </c>
      <c r="H92" s="19">
        <v>0</v>
      </c>
      <c r="I92" s="48">
        <v>-3610.82</v>
      </c>
      <c r="J92" s="48">
        <v>-9963.23</v>
      </c>
      <c r="K92" s="48">
        <f t="shared" si="18"/>
        <v>-20156.75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735699.3800000001</v>
      </c>
      <c r="C97" s="24">
        <f t="shared" si="21"/>
        <v>1123623.8900000001</v>
      </c>
      <c r="D97" s="24">
        <f t="shared" si="21"/>
        <v>1470332.8499999999</v>
      </c>
      <c r="E97" s="24">
        <f t="shared" si="21"/>
        <v>680102.2199999999</v>
      </c>
      <c r="F97" s="24">
        <f t="shared" si="21"/>
        <v>1040895.3299999998</v>
      </c>
      <c r="G97" s="24">
        <f t="shared" si="21"/>
        <v>1426463.1699999997</v>
      </c>
      <c r="H97" s="24">
        <f t="shared" si="21"/>
        <v>652786.7</v>
      </c>
      <c r="I97" s="24">
        <f>+I98+I99</f>
        <v>255260.2</v>
      </c>
      <c r="J97" s="24">
        <f>+J98+J99</f>
        <v>488552.04</v>
      </c>
      <c r="K97" s="48">
        <f>SUM(B97:J97)</f>
        <v>7873715.78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718264.8300000001</v>
      </c>
      <c r="C98" s="24">
        <f t="shared" si="22"/>
        <v>1101487.4400000002</v>
      </c>
      <c r="D98" s="24">
        <f t="shared" si="22"/>
        <v>1444992.2799999998</v>
      </c>
      <c r="E98" s="24">
        <f t="shared" si="22"/>
        <v>659171.2199999999</v>
      </c>
      <c r="F98" s="24">
        <f t="shared" si="22"/>
        <v>1022141.4999999999</v>
      </c>
      <c r="G98" s="24">
        <f t="shared" si="22"/>
        <v>1398692.7399999998</v>
      </c>
      <c r="H98" s="24">
        <f t="shared" si="22"/>
        <v>634167.74</v>
      </c>
      <c r="I98" s="24">
        <f t="shared" si="22"/>
        <v>255260.2</v>
      </c>
      <c r="J98" s="24">
        <f t="shared" si="22"/>
        <v>475581.12</v>
      </c>
      <c r="K98" s="48">
        <f>SUM(B98:J98)</f>
        <v>7709759.07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17434.55</v>
      </c>
      <c r="C99" s="24">
        <f t="shared" si="23"/>
        <v>22136.45</v>
      </c>
      <c r="D99" s="24">
        <f t="shared" si="23"/>
        <v>25340.57</v>
      </c>
      <c r="E99" s="24">
        <f t="shared" si="23"/>
        <v>20931</v>
      </c>
      <c r="F99" s="24">
        <f t="shared" si="23"/>
        <v>18753.829999999998</v>
      </c>
      <c r="G99" s="24">
        <f t="shared" si="23"/>
        <v>27770.43</v>
      </c>
      <c r="H99" s="24">
        <f t="shared" si="23"/>
        <v>18618.96</v>
      </c>
      <c r="I99" s="19">
        <f t="shared" si="23"/>
        <v>0</v>
      </c>
      <c r="J99" s="24">
        <f t="shared" si="23"/>
        <v>12970.92</v>
      </c>
      <c r="K99" s="48">
        <f>SUM(B99:J99)</f>
        <v>163956.71000000002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35">
        <v>-3118.1500000000015</v>
      </c>
      <c r="G100" s="19">
        <v>0</v>
      </c>
      <c r="H100" s="19">
        <v>0</v>
      </c>
      <c r="I100" s="19">
        <v>0</v>
      </c>
      <c r="J100" s="19">
        <v>0</v>
      </c>
      <c r="K100" s="48">
        <f>SUM(B100:J100)</f>
        <v>-3118.1500000000015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7873715.76</v>
      </c>
      <c r="L105" s="54"/>
    </row>
    <row r="106" spans="1:11" ht="18.75" customHeight="1">
      <c r="A106" s="26" t="s">
        <v>74</v>
      </c>
      <c r="B106" s="27">
        <v>94523.65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94523.65</v>
      </c>
    </row>
    <row r="107" spans="1:11" ht="18.75" customHeight="1">
      <c r="A107" s="26" t="s">
        <v>75</v>
      </c>
      <c r="B107" s="27">
        <v>641175.73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641175.73</v>
      </c>
    </row>
    <row r="108" spans="1:11" ht="18.75" customHeight="1">
      <c r="A108" s="26" t="s">
        <v>76</v>
      </c>
      <c r="B108" s="40">
        <v>0</v>
      </c>
      <c r="C108" s="27">
        <f>+C97</f>
        <v>1123623.8900000001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1123623.8900000001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1470332.8499999999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1470332.8499999999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680102.2199999999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680102.2199999999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197787.03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197787.03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367041.21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367041.21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476067.08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476067.08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439983.38</v>
      </c>
      <c r="H114" s="40">
        <v>0</v>
      </c>
      <c r="I114" s="40">
        <v>0</v>
      </c>
      <c r="J114" s="40">
        <v>0</v>
      </c>
      <c r="K114" s="41">
        <f t="shared" si="24"/>
        <v>439983.38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36549.71</v>
      </c>
      <c r="H115" s="40">
        <v>0</v>
      </c>
      <c r="I115" s="40">
        <v>0</v>
      </c>
      <c r="J115" s="40">
        <v>0</v>
      </c>
      <c r="K115" s="41">
        <f t="shared" si="24"/>
        <v>36549.71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224092.44</v>
      </c>
      <c r="H116" s="40">
        <v>0</v>
      </c>
      <c r="I116" s="40">
        <v>0</v>
      </c>
      <c r="J116" s="40">
        <v>0</v>
      </c>
      <c r="K116" s="41">
        <f t="shared" si="24"/>
        <v>224092.44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191949.75</v>
      </c>
      <c r="H117" s="40">
        <v>0</v>
      </c>
      <c r="I117" s="40">
        <v>0</v>
      </c>
      <c r="J117" s="40">
        <v>0</v>
      </c>
      <c r="K117" s="41">
        <f t="shared" si="24"/>
        <v>191949.75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533887.89</v>
      </c>
      <c r="H118" s="40">
        <v>0</v>
      </c>
      <c r="I118" s="40">
        <v>0</v>
      </c>
      <c r="J118" s="40">
        <v>0</v>
      </c>
      <c r="K118" s="41">
        <f t="shared" si="24"/>
        <v>533887.89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231576.39</v>
      </c>
      <c r="I119" s="40">
        <v>0</v>
      </c>
      <c r="J119" s="40">
        <v>0</v>
      </c>
      <c r="K119" s="41">
        <f t="shared" si="24"/>
        <v>231576.39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421210.3</v>
      </c>
      <c r="I120" s="40">
        <v>0</v>
      </c>
      <c r="J120" s="40">
        <v>0</v>
      </c>
      <c r="K120" s="41">
        <f t="shared" si="24"/>
        <v>421210.3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255260.2</v>
      </c>
      <c r="J121" s="40">
        <v>0</v>
      </c>
      <c r="K121" s="41">
        <f t="shared" si="24"/>
        <v>255260.2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488552.04</v>
      </c>
      <c r="K122" s="44">
        <f t="shared" si="24"/>
        <v>488552.04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2015-06-19T18:48:14Z</dcterms:modified>
  <cp:category/>
  <cp:version/>
  <cp:contentType/>
  <cp:contentStatus/>
</cp:coreProperties>
</file>