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<sst xmlns="http://schemas.openxmlformats.org/spreadsheetml/2006/main" count="130" uniqueCount="130">
  <si>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</si>
  <si>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</si>
  <si>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</si>
  <si>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</si>
  <si>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</si>
  <si>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</si>
  <si>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</si>
  <si>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</si>
  <si>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</si>
  <si>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</si>
  <si>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</si>
  <si>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</si>
  <si>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</si>
  <si>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</si>
  <si>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</si>
  <si>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</si>
  <si>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</si>
  <si>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</si>
  <si>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</si>
  <si>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</si>
  <si>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</si>
  <si>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</si>
  <si>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</si>
  <si>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</si>
  <si>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</si>
  <si>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</si>
  <si>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</si>
  <si>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</si>
  <si>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</si>
  <si>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</si>
  <si>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</si>
  <si>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</si>
  <si>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</si>
  <si>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</si>
  <si>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</si>
  <si>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</si>
  <si>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</si>
  <si>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</si>
  <si>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</si>
  <si>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</si>
  <si>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</si>
  <si>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</si>
  <si>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</si>
  <si>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</si>
  <si>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</si>
  <si>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</si>
  <si>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</si>
  <si>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</si>
  <si>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</si>
  <si>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</si>
  <si>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</si>
  <si>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</si>
  <si>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</si>
  <si>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</si>
  <si>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</si>
  <si>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</si>
  <si>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</si>
  <si>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</si>
  <si>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</si>
  <si>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</si>
  <si>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</si>
  <si>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</si>
  <si>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</si>
  <si>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</si>
  <si>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</si>
  <si>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</si>
  <si>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</si>
  <si>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</si>
  <si>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</si>
  <si>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</si>
  <si>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</si>
  <si>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</si>
  <si>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</si>
  <si>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</si>
  <si>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</si>
  <si>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</si>
  <si>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</si>
  <si>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</si>
  <si>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</si>
  <si>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</si>
  <si>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</si>
  <si>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</si>
  <si>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</si>
  <si>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</si>
  <si>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</si>
  <si>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</si>
  <si>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</si>
  <si>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</si>
  <si>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</si>
  <si>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</si>
  <si>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</si>
  <si>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</si>
  <si>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</si>
  <si>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</si>
  <si>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</si>
  <si>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</si>
  <si>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</si>
  <si>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</si>
  <si>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</si>
  <si>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</si>
  <si>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</si>
  <si>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</si>
  <si>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</si>
  <si>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</si>
  <si>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</si>
  <si>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</si>
  <si>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</si>
  <si>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</si>
  <si>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</si>
  <si>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</si>
  <si>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</si>
  <si>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</si>
  <si>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</si>
  <si>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</si>
  <si>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</si>
  <si>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</si>
  <si>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</si>
  <si>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</si>
  <si>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</si>
  <si>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</si>
  <si>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</si>
  <si>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</si>
  <si>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</si>
  <si>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12/06/15 - VENCIMENTO 19/06/15</t>
  </si>
  <si>
    <t>6.3. Revisão de Remuneração pelo Transporte Coletivo  (1)</t>
  </si>
  <si>
    <t>6.4. Revisão de Remuneração pelo Serviço Atende (2)</t>
  </si>
  <si>
    <t>Notas:</t>
  </si>
  <si>
    <t xml:space="preserve">       (2)  - Frota operacional de julho/14 e horas extras de novembro/14.</t>
  </si>
  <si>
    <t xml:space="preserve">              - Ajuste dos valores da energia para tração (trólebus) de março/15.</t>
  </si>
  <si>
    <t xml:space="preserve">       (1)  - Remuneração da rede da madrugada de maio/15.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</si>
</sst>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horizontal="left" vertical="center" indent="1"/>
    </xf>
    <xf numFmtId="171" fontId="32" fillId="0" borderId="14" xfId="53" applyFont="1" applyFill="1" applyBorder="1" applyAlignment="1">
      <alignment horizontal="left" vertical="center" inden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7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3" t="s">
        <v>82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21">
      <c r="A2" s="74" t="s">
        <v>123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5" t="s">
        <v>15</v>
      </c>
      <c r="B4" s="77" t="s">
        <v>96</v>
      </c>
      <c r="C4" s="78"/>
      <c r="D4" s="78"/>
      <c r="E4" s="78"/>
      <c r="F4" s="78"/>
      <c r="G4" s="78"/>
      <c r="H4" s="78"/>
      <c r="I4" s="78"/>
      <c r="J4" s="79"/>
      <c r="K4" s="76" t="s">
        <v>16</v>
      </c>
    </row>
    <row r="5" spans="1:11" ht="38.25">
      <c r="A5" s="75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0" t="s">
        <v>95</v>
      </c>
      <c r="J5" s="80" t="s">
        <v>94</v>
      </c>
      <c r="K5" s="75"/>
    </row>
    <row r="6" spans="1:11" ht="18.75" customHeight="1">
      <c r="A6" s="7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1"/>
      <c r="J6" s="81"/>
      <c r="K6" s="75"/>
    </row>
    <row r="7" spans="1:12" ht="17.25" customHeight="1">
      <c r="A7" s="8" t="s">
        <v>30</v>
      </c>
      <c r="B7" s="9">
        <f aca="true" t="shared" si="0" ref="B7:K7">+B8+B20+B24+B27</f>
        <v>598934</v>
      </c>
      <c r="C7" s="9">
        <f t="shared" si="0"/>
        <v>793108</v>
      </c>
      <c r="D7" s="9">
        <f t="shared" si="0"/>
        <v>834000</v>
      </c>
      <c r="E7" s="9">
        <f t="shared" si="0"/>
        <v>547062</v>
      </c>
      <c r="F7" s="9">
        <f t="shared" si="0"/>
        <v>749500</v>
      </c>
      <c r="G7" s="9">
        <f t="shared" si="0"/>
        <v>1243247</v>
      </c>
      <c r="H7" s="9">
        <f t="shared" si="0"/>
        <v>570782</v>
      </c>
      <c r="I7" s="9">
        <f t="shared" si="0"/>
        <v>123284</v>
      </c>
      <c r="J7" s="9">
        <f t="shared" si="0"/>
        <v>320626</v>
      </c>
      <c r="K7" s="9">
        <f t="shared" si="0"/>
        <v>5780543</v>
      </c>
      <c r="L7" s="51"/>
    </row>
    <row r="8" spans="1:11" ht="17.25" customHeight="1">
      <c r="A8" s="10" t="s">
        <v>102</v>
      </c>
      <c r="B8" s="11">
        <f>B9+B12+B16</f>
        <v>367830</v>
      </c>
      <c r="C8" s="11">
        <f aca="true" t="shared" si="1" ref="C8:J8">C9+C12+C16</f>
        <v>496829</v>
      </c>
      <c r="D8" s="11">
        <f t="shared" si="1"/>
        <v>492707</v>
      </c>
      <c r="E8" s="11">
        <f t="shared" si="1"/>
        <v>337253</v>
      </c>
      <c r="F8" s="11">
        <f t="shared" si="1"/>
        <v>439060</v>
      </c>
      <c r="G8" s="11">
        <f t="shared" si="1"/>
        <v>709980</v>
      </c>
      <c r="H8" s="11">
        <f t="shared" si="1"/>
        <v>363465</v>
      </c>
      <c r="I8" s="11">
        <f t="shared" si="1"/>
        <v>69548</v>
      </c>
      <c r="J8" s="11">
        <f t="shared" si="1"/>
        <v>190182</v>
      </c>
      <c r="K8" s="11">
        <f>SUM(B8:J8)</f>
        <v>3466854</v>
      </c>
    </row>
    <row r="9" spans="1:11" ht="17.25" customHeight="1">
      <c r="A9" s="15" t="s">
        <v>17</v>
      </c>
      <c r="B9" s="13">
        <f>+B10+B11</f>
        <v>43499</v>
      </c>
      <c r="C9" s="13">
        <f aca="true" t="shared" si="2" ref="C9:J9">+C10+C11</f>
        <v>62646</v>
      </c>
      <c r="D9" s="13">
        <f t="shared" si="2"/>
        <v>56503</v>
      </c>
      <c r="E9" s="13">
        <f t="shared" si="2"/>
        <v>41123</v>
      </c>
      <c r="F9" s="13">
        <f t="shared" si="2"/>
        <v>45744</v>
      </c>
      <c r="G9" s="13">
        <f t="shared" si="2"/>
        <v>58295</v>
      </c>
      <c r="H9" s="13">
        <f t="shared" si="2"/>
        <v>54082</v>
      </c>
      <c r="I9" s="13">
        <f t="shared" si="2"/>
        <v>10067</v>
      </c>
      <c r="J9" s="13">
        <f t="shared" si="2"/>
        <v>19691</v>
      </c>
      <c r="K9" s="11">
        <f>SUM(B9:J9)</f>
        <v>391650</v>
      </c>
    </row>
    <row r="10" spans="1:11" ht="17.25" customHeight="1">
      <c r="A10" s="29" t="s">
        <v>18</v>
      </c>
      <c r="B10" s="13">
        <v>43499</v>
      </c>
      <c r="C10" s="13">
        <v>62646</v>
      </c>
      <c r="D10" s="13">
        <v>56503</v>
      </c>
      <c r="E10" s="13">
        <v>41123</v>
      </c>
      <c r="F10" s="13">
        <v>45744</v>
      </c>
      <c r="G10" s="13">
        <v>58295</v>
      </c>
      <c r="H10" s="13">
        <v>54082</v>
      </c>
      <c r="I10" s="13">
        <v>10067</v>
      </c>
      <c r="J10" s="13">
        <v>19691</v>
      </c>
      <c r="K10" s="11">
        <f>SUM(B10:J10)</f>
        <v>391650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263847</v>
      </c>
      <c r="C12" s="17">
        <f t="shared" si="3"/>
        <v>353788</v>
      </c>
      <c r="D12" s="17">
        <f t="shared" si="3"/>
        <v>358939</v>
      </c>
      <c r="E12" s="17">
        <f t="shared" si="3"/>
        <v>246179</v>
      </c>
      <c r="F12" s="17">
        <f t="shared" si="3"/>
        <v>325479</v>
      </c>
      <c r="G12" s="17">
        <f t="shared" si="3"/>
        <v>546357</v>
      </c>
      <c r="H12" s="17">
        <f t="shared" si="3"/>
        <v>260379</v>
      </c>
      <c r="I12" s="17">
        <f t="shared" si="3"/>
        <v>47877</v>
      </c>
      <c r="J12" s="17">
        <f t="shared" si="3"/>
        <v>138386</v>
      </c>
      <c r="K12" s="11">
        <f aca="true" t="shared" si="4" ref="K12:K27">SUM(B12:J12)</f>
        <v>2541231</v>
      </c>
    </row>
    <row r="13" spans="1:13" ht="17.25" customHeight="1">
      <c r="A13" s="14" t="s">
        <v>20</v>
      </c>
      <c r="B13" s="13">
        <v>124451</v>
      </c>
      <c r="C13" s="13">
        <v>176956</v>
      </c>
      <c r="D13" s="13">
        <v>184839</v>
      </c>
      <c r="E13" s="13">
        <v>123083</v>
      </c>
      <c r="F13" s="13">
        <v>162520</v>
      </c>
      <c r="G13" s="13">
        <v>259870</v>
      </c>
      <c r="H13" s="13">
        <v>119862</v>
      </c>
      <c r="I13" s="13">
        <v>25855</v>
      </c>
      <c r="J13" s="13">
        <v>72045</v>
      </c>
      <c r="K13" s="11">
        <f t="shared" si="4"/>
        <v>1249481</v>
      </c>
      <c r="L13" s="51"/>
      <c r="M13" s="52"/>
    </row>
    <row r="14" spans="1:12" ht="17.25" customHeight="1">
      <c r="A14" s="14" t="s">
        <v>21</v>
      </c>
      <c r="B14" s="13">
        <v>123729</v>
      </c>
      <c r="C14" s="13">
        <v>153190</v>
      </c>
      <c r="D14" s="13">
        <v>153465</v>
      </c>
      <c r="E14" s="13">
        <v>107891</v>
      </c>
      <c r="F14" s="13">
        <v>146161</v>
      </c>
      <c r="G14" s="13">
        <v>260781</v>
      </c>
      <c r="H14" s="13">
        <v>119979</v>
      </c>
      <c r="I14" s="13">
        <v>18322</v>
      </c>
      <c r="J14" s="13">
        <v>59455</v>
      </c>
      <c r="K14" s="11">
        <f t="shared" si="4"/>
        <v>1142973</v>
      </c>
      <c r="L14" s="51"/>
    </row>
    <row r="15" spans="1:11" ht="17.25" customHeight="1">
      <c r="A15" s="14" t="s">
        <v>22</v>
      </c>
      <c r="B15" s="13">
        <v>15667</v>
      </c>
      <c r="C15" s="13">
        <v>23642</v>
      </c>
      <c r="D15" s="13">
        <v>20635</v>
      </c>
      <c r="E15" s="13">
        <v>15205</v>
      </c>
      <c r="F15" s="13">
        <v>16798</v>
      </c>
      <c r="G15" s="13">
        <v>25706</v>
      </c>
      <c r="H15" s="13">
        <v>20538</v>
      </c>
      <c r="I15" s="13">
        <v>3700</v>
      </c>
      <c r="J15" s="13">
        <v>6886</v>
      </c>
      <c r="K15" s="11">
        <f t="shared" si="4"/>
        <v>148777</v>
      </c>
    </row>
    <row r="16" spans="1:11" ht="17.25" customHeight="1">
      <c r="A16" s="15" t="s">
        <v>98</v>
      </c>
      <c r="B16" s="13">
        <f>B17+B18+B19</f>
        <v>60484</v>
      </c>
      <c r="C16" s="13">
        <f aca="true" t="shared" si="5" ref="C16:J16">C17+C18+C19</f>
        <v>80395</v>
      </c>
      <c r="D16" s="13">
        <f t="shared" si="5"/>
        <v>77265</v>
      </c>
      <c r="E16" s="13">
        <f t="shared" si="5"/>
        <v>49951</v>
      </c>
      <c r="F16" s="13">
        <f t="shared" si="5"/>
        <v>67837</v>
      </c>
      <c r="G16" s="13">
        <f t="shared" si="5"/>
        <v>105328</v>
      </c>
      <c r="H16" s="13">
        <f t="shared" si="5"/>
        <v>49004</v>
      </c>
      <c r="I16" s="13">
        <f t="shared" si="5"/>
        <v>11604</v>
      </c>
      <c r="J16" s="13">
        <f t="shared" si="5"/>
        <v>32105</v>
      </c>
      <c r="K16" s="11">
        <f t="shared" si="4"/>
        <v>533973</v>
      </c>
    </row>
    <row r="17" spans="1:11" ht="17.25" customHeight="1">
      <c r="A17" s="14" t="s">
        <v>99</v>
      </c>
      <c r="B17" s="13">
        <v>10811</v>
      </c>
      <c r="C17" s="13">
        <v>14795</v>
      </c>
      <c r="D17" s="13">
        <v>13819</v>
      </c>
      <c r="E17" s="13">
        <v>10073</v>
      </c>
      <c r="F17" s="13">
        <v>14280</v>
      </c>
      <c r="G17" s="13">
        <v>23263</v>
      </c>
      <c r="H17" s="13">
        <v>11136</v>
      </c>
      <c r="I17" s="13">
        <v>2337</v>
      </c>
      <c r="J17" s="13">
        <v>5283</v>
      </c>
      <c r="K17" s="11">
        <f t="shared" si="4"/>
        <v>105797</v>
      </c>
    </row>
    <row r="18" spans="1:11" ht="17.25" customHeight="1">
      <c r="A18" s="14" t="s">
        <v>100</v>
      </c>
      <c r="B18" s="13">
        <v>2544</v>
      </c>
      <c r="C18" s="13">
        <v>2611</v>
      </c>
      <c r="D18" s="13">
        <v>3276</v>
      </c>
      <c r="E18" s="13">
        <v>2380</v>
      </c>
      <c r="F18" s="13">
        <v>3083</v>
      </c>
      <c r="G18" s="13">
        <v>5879</v>
      </c>
      <c r="H18" s="13">
        <v>1905</v>
      </c>
      <c r="I18" s="13">
        <v>461</v>
      </c>
      <c r="J18" s="13">
        <v>1383</v>
      </c>
      <c r="K18" s="11">
        <f t="shared" si="4"/>
        <v>23522</v>
      </c>
    </row>
    <row r="19" spans="1:11" ht="17.25" customHeight="1">
      <c r="A19" s="14" t="s">
        <v>101</v>
      </c>
      <c r="B19" s="13">
        <v>47129</v>
      </c>
      <c r="C19" s="13">
        <v>62989</v>
      </c>
      <c r="D19" s="13">
        <v>60170</v>
      </c>
      <c r="E19" s="13">
        <v>37498</v>
      </c>
      <c r="F19" s="13">
        <v>50474</v>
      </c>
      <c r="G19" s="13">
        <v>76186</v>
      </c>
      <c r="H19" s="13">
        <v>35963</v>
      </c>
      <c r="I19" s="13">
        <v>8806</v>
      </c>
      <c r="J19" s="13">
        <v>25439</v>
      </c>
      <c r="K19" s="11">
        <f t="shared" si="4"/>
        <v>404654</v>
      </c>
    </row>
    <row r="20" spans="1:11" ht="17.25" customHeight="1">
      <c r="A20" s="16" t="s">
        <v>23</v>
      </c>
      <c r="B20" s="11">
        <f>+B21+B22+B23</f>
        <v>179182</v>
      </c>
      <c r="C20" s="11">
        <f aca="true" t="shared" si="6" ref="C20:J20">+C21+C22+C23</f>
        <v>212880</v>
      </c>
      <c r="D20" s="11">
        <f t="shared" si="6"/>
        <v>244701</v>
      </c>
      <c r="E20" s="11">
        <f t="shared" si="6"/>
        <v>152445</v>
      </c>
      <c r="F20" s="11">
        <f t="shared" si="6"/>
        <v>242196</v>
      </c>
      <c r="G20" s="11">
        <f t="shared" si="6"/>
        <v>448596</v>
      </c>
      <c r="H20" s="11">
        <f t="shared" si="6"/>
        <v>156769</v>
      </c>
      <c r="I20" s="11">
        <f t="shared" si="6"/>
        <v>36575</v>
      </c>
      <c r="J20" s="11">
        <f t="shared" si="6"/>
        <v>88782</v>
      </c>
      <c r="K20" s="11">
        <f t="shared" si="4"/>
        <v>1762126</v>
      </c>
    </row>
    <row r="21" spans="1:12" ht="17.25" customHeight="1">
      <c r="A21" s="12" t="s">
        <v>24</v>
      </c>
      <c r="B21" s="13">
        <v>94845</v>
      </c>
      <c r="C21" s="13">
        <v>123062</v>
      </c>
      <c r="D21" s="13">
        <v>142842</v>
      </c>
      <c r="E21" s="13">
        <v>87051</v>
      </c>
      <c r="F21" s="13">
        <v>136815</v>
      </c>
      <c r="G21" s="13">
        <v>235538</v>
      </c>
      <c r="H21" s="13">
        <v>86849</v>
      </c>
      <c r="I21" s="13">
        <v>22303</v>
      </c>
      <c r="J21" s="13">
        <v>51396</v>
      </c>
      <c r="K21" s="11">
        <f t="shared" si="4"/>
        <v>980701</v>
      </c>
      <c r="L21" s="51"/>
    </row>
    <row r="22" spans="1:12" ht="17.25" customHeight="1">
      <c r="A22" s="12" t="s">
        <v>25</v>
      </c>
      <c r="B22" s="13">
        <v>76627</v>
      </c>
      <c r="C22" s="13">
        <v>79900</v>
      </c>
      <c r="D22" s="13">
        <v>91320</v>
      </c>
      <c r="E22" s="13">
        <v>59047</v>
      </c>
      <c r="F22" s="13">
        <v>96806</v>
      </c>
      <c r="G22" s="13">
        <v>197977</v>
      </c>
      <c r="H22" s="13">
        <v>62024</v>
      </c>
      <c r="I22" s="13">
        <v>12519</v>
      </c>
      <c r="J22" s="13">
        <v>34104</v>
      </c>
      <c r="K22" s="11">
        <f t="shared" si="4"/>
        <v>710324</v>
      </c>
      <c r="L22" s="51"/>
    </row>
    <row r="23" spans="1:11" ht="17.25" customHeight="1">
      <c r="A23" s="12" t="s">
        <v>26</v>
      </c>
      <c r="B23" s="13">
        <v>7710</v>
      </c>
      <c r="C23" s="13">
        <v>9918</v>
      </c>
      <c r="D23" s="13">
        <v>10539</v>
      </c>
      <c r="E23" s="13">
        <v>6347</v>
      </c>
      <c r="F23" s="13">
        <v>8575</v>
      </c>
      <c r="G23" s="13">
        <v>15081</v>
      </c>
      <c r="H23" s="13">
        <v>7896</v>
      </c>
      <c r="I23" s="13">
        <v>1753</v>
      </c>
      <c r="J23" s="13">
        <v>3282</v>
      </c>
      <c r="K23" s="11">
        <f t="shared" si="4"/>
        <v>71101</v>
      </c>
    </row>
    <row r="24" spans="1:11" ht="17.25" customHeight="1">
      <c r="A24" s="16" t="s">
        <v>27</v>
      </c>
      <c r="B24" s="13">
        <v>51922</v>
      </c>
      <c r="C24" s="13">
        <v>83399</v>
      </c>
      <c r="D24" s="13">
        <v>96592</v>
      </c>
      <c r="E24" s="13">
        <v>57364</v>
      </c>
      <c r="F24" s="13">
        <v>68244</v>
      </c>
      <c r="G24" s="13">
        <v>84671</v>
      </c>
      <c r="H24" s="13">
        <v>42666</v>
      </c>
      <c r="I24" s="13">
        <v>17161</v>
      </c>
      <c r="J24" s="13">
        <v>41662</v>
      </c>
      <c r="K24" s="11">
        <f t="shared" si="4"/>
        <v>543681</v>
      </c>
    </row>
    <row r="25" spans="1:12" ht="17.25" customHeight="1">
      <c r="A25" s="12" t="s">
        <v>28</v>
      </c>
      <c r="B25" s="13">
        <v>33230</v>
      </c>
      <c r="C25" s="13">
        <v>53375</v>
      </c>
      <c r="D25" s="13">
        <v>61819</v>
      </c>
      <c r="E25" s="13">
        <v>36713</v>
      </c>
      <c r="F25" s="13">
        <v>43676</v>
      </c>
      <c r="G25" s="13">
        <v>54189</v>
      </c>
      <c r="H25" s="13">
        <v>27306</v>
      </c>
      <c r="I25" s="13">
        <v>10983</v>
      </c>
      <c r="J25" s="13">
        <v>26664</v>
      </c>
      <c r="K25" s="11">
        <f t="shared" si="4"/>
        <v>347955</v>
      </c>
      <c r="L25" s="51"/>
    </row>
    <row r="26" spans="1:12" ht="17.25" customHeight="1">
      <c r="A26" s="12" t="s">
        <v>29</v>
      </c>
      <c r="B26" s="13">
        <v>18692</v>
      </c>
      <c r="C26" s="13">
        <v>30024</v>
      </c>
      <c r="D26" s="13">
        <v>34773</v>
      </c>
      <c r="E26" s="13">
        <v>20651</v>
      </c>
      <c r="F26" s="13">
        <v>24568</v>
      </c>
      <c r="G26" s="13">
        <v>30482</v>
      </c>
      <c r="H26" s="13">
        <v>15360</v>
      </c>
      <c r="I26" s="13">
        <v>6178</v>
      </c>
      <c r="J26" s="13">
        <v>14998</v>
      </c>
      <c r="K26" s="11">
        <f t="shared" si="4"/>
        <v>195726</v>
      </c>
      <c r="L26" s="51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7882</v>
      </c>
      <c r="I27" s="11">
        <v>0</v>
      </c>
      <c r="J27" s="11">
        <v>0</v>
      </c>
      <c r="K27" s="11">
        <f t="shared" si="4"/>
        <v>7882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2.4089</v>
      </c>
      <c r="C29" s="59">
        <f aca="true" t="shared" si="7" ref="C29:J29">SUM(C30:C33)</f>
        <v>2.7482059999999997</v>
      </c>
      <c r="D29" s="59">
        <f t="shared" si="7"/>
        <v>3.0946103099999998</v>
      </c>
      <c r="E29" s="59">
        <f t="shared" si="7"/>
        <v>2.63168698</v>
      </c>
      <c r="F29" s="59">
        <f t="shared" si="7"/>
        <v>2.5546539900000003</v>
      </c>
      <c r="G29" s="59">
        <f t="shared" si="7"/>
        <v>2.1975000000000002</v>
      </c>
      <c r="H29" s="59">
        <f t="shared" si="7"/>
        <v>2.5196</v>
      </c>
      <c r="I29" s="59">
        <f t="shared" si="7"/>
        <v>4.473838</v>
      </c>
      <c r="J29" s="59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5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107</v>
      </c>
      <c r="B32" s="61">
        <v>-0.0048</v>
      </c>
      <c r="C32" s="61">
        <v>-0.0049</v>
      </c>
      <c r="D32" s="61">
        <v>-0.00488969</v>
      </c>
      <c r="E32" s="61">
        <v>-0.00431302</v>
      </c>
      <c r="F32" s="61">
        <v>-0.00434601</v>
      </c>
      <c r="G32" s="61">
        <v>-0.0039</v>
      </c>
      <c r="H32" s="61">
        <v>-0.0046</v>
      </c>
      <c r="I32" s="61">
        <v>-0.006862</v>
      </c>
      <c r="J32" s="61">
        <v>-0.001785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8816.42</v>
      </c>
      <c r="I35" s="19">
        <v>0</v>
      </c>
      <c r="J35" s="19">
        <v>0</v>
      </c>
      <c r="K35" s="23">
        <f>SUM(B35:J35)</f>
        <v>8816.42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5551.16</v>
      </c>
      <c r="E39" s="23">
        <f t="shared" si="8"/>
        <v>3244.24</v>
      </c>
      <c r="F39" s="23">
        <f t="shared" si="8"/>
        <v>4806.44</v>
      </c>
      <c r="G39" s="23">
        <f t="shared" si="8"/>
        <v>7190.4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37655.44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106</v>
      </c>
      <c r="B43" s="64">
        <f>ROUND(B44*B45,2)</f>
        <v>4091.68</v>
      </c>
      <c r="C43" s="64">
        <f>ROUND(C44*C45,2)</f>
        <v>5773.72</v>
      </c>
      <c r="D43" s="64">
        <f aca="true" t="shared" si="10" ref="D43:J43">ROUND(D44*D45,2)</f>
        <v>5551.16</v>
      </c>
      <c r="E43" s="64">
        <f t="shared" si="10"/>
        <v>3244.24</v>
      </c>
      <c r="F43" s="64">
        <f t="shared" si="10"/>
        <v>4806.44</v>
      </c>
      <c r="G43" s="64">
        <f t="shared" si="10"/>
        <v>7190.4</v>
      </c>
      <c r="H43" s="64">
        <f t="shared" si="10"/>
        <v>3715.04</v>
      </c>
      <c r="I43" s="64">
        <f t="shared" si="10"/>
        <v>1065.72</v>
      </c>
      <c r="J43" s="64">
        <f t="shared" si="10"/>
        <v>2217.04</v>
      </c>
      <c r="K43" s="64">
        <f t="shared" si="9"/>
        <v>37655.44</v>
      </c>
    </row>
    <row r="44" spans="1:11" ht="17.25" customHeight="1">
      <c r="A44" s="65" t="s">
        <v>43</v>
      </c>
      <c r="B44" s="66">
        <v>956</v>
      </c>
      <c r="C44" s="66">
        <v>1349</v>
      </c>
      <c r="D44" s="66">
        <v>1297</v>
      </c>
      <c r="E44" s="66">
        <v>758</v>
      </c>
      <c r="F44" s="66">
        <v>1123</v>
      </c>
      <c r="G44" s="66">
        <v>1680</v>
      </c>
      <c r="H44" s="66">
        <v>868</v>
      </c>
      <c r="I44" s="66">
        <v>249</v>
      </c>
      <c r="J44" s="66">
        <v>518</v>
      </c>
      <c r="K44" s="66">
        <f t="shared" si="9"/>
        <v>8798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6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1464298.35</v>
      </c>
      <c r="C47" s="22">
        <f aca="true" t="shared" si="11" ref="C47:H47">+C48+C56</f>
        <v>2207534.340000001</v>
      </c>
      <c r="D47" s="22">
        <f t="shared" si="11"/>
        <v>2611796.73</v>
      </c>
      <c r="E47" s="22">
        <f t="shared" si="11"/>
        <v>1463871.18</v>
      </c>
      <c r="F47" s="22">
        <f t="shared" si="11"/>
        <v>1941391.5899999999</v>
      </c>
      <c r="G47" s="22">
        <f t="shared" si="11"/>
        <v>2766996.12</v>
      </c>
      <c r="H47" s="22">
        <f t="shared" si="11"/>
        <v>1469292.7399999998</v>
      </c>
      <c r="I47" s="22">
        <f>+I48+I56</f>
        <v>552618.37</v>
      </c>
      <c r="J47" s="22">
        <f>+J48+J56</f>
        <v>866422.7300000001</v>
      </c>
      <c r="K47" s="22">
        <f>SUM(B47:J47)</f>
        <v>15344222.150000002</v>
      </c>
    </row>
    <row r="48" spans="1:11" ht="17.25" customHeight="1">
      <c r="A48" s="16" t="s">
        <v>46</v>
      </c>
      <c r="B48" s="23">
        <f>SUM(B49:B55)</f>
        <v>1446863.8</v>
      </c>
      <c r="C48" s="23">
        <f aca="true" t="shared" si="12" ref="C48:H48">SUM(C49:C55)</f>
        <v>2185397.8900000006</v>
      </c>
      <c r="D48" s="23">
        <f t="shared" si="12"/>
        <v>2586456.16</v>
      </c>
      <c r="E48" s="23">
        <f t="shared" si="12"/>
        <v>1442940.18</v>
      </c>
      <c r="F48" s="23">
        <f t="shared" si="12"/>
        <v>1919519.6099999999</v>
      </c>
      <c r="G48" s="23">
        <f t="shared" si="12"/>
        <v>2739225.69</v>
      </c>
      <c r="H48" s="23">
        <f t="shared" si="12"/>
        <v>1450673.7799999998</v>
      </c>
      <c r="I48" s="23">
        <f>SUM(I49:I55)</f>
        <v>552618.37</v>
      </c>
      <c r="J48" s="23">
        <f>SUM(J49:J55)</f>
        <v>853451.81</v>
      </c>
      <c r="K48" s="23">
        <f aca="true" t="shared" si="13" ref="K48:K56">SUM(B48:J48)</f>
        <v>15177147.29</v>
      </c>
    </row>
    <row r="49" spans="1:11" ht="17.25" customHeight="1">
      <c r="A49" s="34" t="s">
        <v>47</v>
      </c>
      <c r="B49" s="23">
        <f aca="true" t="shared" si="14" ref="B49:H49">ROUND(B30*B7,2)</f>
        <v>1445647</v>
      </c>
      <c r="C49" s="23">
        <f t="shared" si="14"/>
        <v>2178667.68</v>
      </c>
      <c r="D49" s="23">
        <f t="shared" si="14"/>
        <v>2584983</v>
      </c>
      <c r="E49" s="23">
        <f t="shared" si="14"/>
        <v>1442055.43</v>
      </c>
      <c r="F49" s="23">
        <f t="shared" si="14"/>
        <v>1917970.5</v>
      </c>
      <c r="G49" s="23">
        <f t="shared" si="14"/>
        <v>2736883.95</v>
      </c>
      <c r="H49" s="23">
        <f t="shared" si="14"/>
        <v>1440767.92</v>
      </c>
      <c r="I49" s="23">
        <f>ROUND(I30*I7,2)</f>
        <v>552398.62</v>
      </c>
      <c r="J49" s="23">
        <f>ROUND(J30*J7,2)</f>
        <v>851807.09</v>
      </c>
      <c r="K49" s="23">
        <f t="shared" si="13"/>
        <v>15151181.189999998</v>
      </c>
    </row>
    <row r="50" spans="1:11" ht="17.25" customHeight="1">
      <c r="A50" s="34" t="s">
        <v>48</v>
      </c>
      <c r="B50" s="19">
        <v>0</v>
      </c>
      <c r="C50" s="23">
        <f>ROUND(C31*C7,2)</f>
        <v>4842.72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4842.72</v>
      </c>
    </row>
    <row r="51" spans="1:11" ht="17.25" customHeight="1">
      <c r="A51" s="67" t="s">
        <v>108</v>
      </c>
      <c r="B51" s="68">
        <f>ROUND(B32*B7,2)</f>
        <v>-2874.88</v>
      </c>
      <c r="C51" s="68">
        <f>ROUND(C32*C7,2)</f>
        <v>-3886.23</v>
      </c>
      <c r="D51" s="68">
        <f aca="true" t="shared" si="15" ref="D51:J51">ROUND(D32*D7,2)</f>
        <v>-4078</v>
      </c>
      <c r="E51" s="68">
        <f t="shared" si="15"/>
        <v>-2359.49</v>
      </c>
      <c r="F51" s="68">
        <f t="shared" si="15"/>
        <v>-3257.33</v>
      </c>
      <c r="G51" s="68">
        <f t="shared" si="15"/>
        <v>-4848.66</v>
      </c>
      <c r="H51" s="68">
        <f t="shared" si="15"/>
        <v>-2625.6</v>
      </c>
      <c r="I51" s="68">
        <f t="shared" si="15"/>
        <v>-845.97</v>
      </c>
      <c r="J51" s="68">
        <f t="shared" si="15"/>
        <v>-572.32</v>
      </c>
      <c r="K51" s="68">
        <f>SUM(B51:J51)</f>
        <v>-25348.48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8816.42</v>
      </c>
      <c r="I53" s="31">
        <f>+I35</f>
        <v>0</v>
      </c>
      <c r="J53" s="31">
        <f>+J35</f>
        <v>0</v>
      </c>
      <c r="K53" s="23">
        <f t="shared" si="13"/>
        <v>8816.42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5551.16</v>
      </c>
      <c r="E55" s="19">
        <v>3244.24</v>
      </c>
      <c r="F55" s="36">
        <v>4806.44</v>
      </c>
      <c r="G55" s="36">
        <v>7190.4</v>
      </c>
      <c r="H55" s="36">
        <v>3715.04</v>
      </c>
      <c r="I55" s="36">
        <v>1065.72</v>
      </c>
      <c r="J55" s="19">
        <v>2217.04</v>
      </c>
      <c r="K55" s="23">
        <f t="shared" si="13"/>
        <v>37655.44</v>
      </c>
    </row>
    <row r="56" spans="1:11" ht="17.25" customHeight="1">
      <c r="A56" s="16" t="s">
        <v>53</v>
      </c>
      <c r="B56" s="36">
        <v>17434.55</v>
      </c>
      <c r="C56" s="36">
        <v>22136.45</v>
      </c>
      <c r="D56" s="36">
        <v>25340.57</v>
      </c>
      <c r="E56" s="36">
        <v>20931</v>
      </c>
      <c r="F56" s="36">
        <v>21871.98</v>
      </c>
      <c r="G56" s="36">
        <v>27770.43</v>
      </c>
      <c r="H56" s="36">
        <v>18618.96</v>
      </c>
      <c r="I56" s="19">
        <v>0</v>
      </c>
      <c r="J56" s="36">
        <v>12970.92</v>
      </c>
      <c r="K56" s="36">
        <f t="shared" si="13"/>
        <v>167074.86000000002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8"/>
      <c r="B58" s="57">
        <v>0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15865.95000000002</v>
      </c>
      <c r="C60" s="35">
        <f t="shared" si="16"/>
        <v>435040.38000000006</v>
      </c>
      <c r="D60" s="35">
        <f t="shared" si="16"/>
        <v>347277.49</v>
      </c>
      <c r="E60" s="35">
        <f t="shared" si="16"/>
        <v>292768.74</v>
      </c>
      <c r="F60" s="35">
        <f>+F61+F68+F94+F95-F101</f>
        <v>-86492.93000000002</v>
      </c>
      <c r="G60" s="35">
        <f t="shared" si="16"/>
        <v>-291794.91</v>
      </c>
      <c r="H60" s="35">
        <f t="shared" si="16"/>
        <v>102002.2</v>
      </c>
      <c r="I60" s="35">
        <f t="shared" si="16"/>
        <v>-336478.57999999996</v>
      </c>
      <c r="J60" s="35">
        <f t="shared" si="16"/>
        <v>168443.68</v>
      </c>
      <c r="K60" s="35">
        <f>SUM(B60:J60)</f>
        <v>646632.02</v>
      </c>
    </row>
    <row r="61" spans="1:11" ht="18.75" customHeight="1">
      <c r="A61" s="16" t="s">
        <v>78</v>
      </c>
      <c r="B61" s="35">
        <f aca="true" t="shared" si="17" ref="B61:J61">B62+B63+B64+B65+B66+B67</f>
        <v>-218341.02</v>
      </c>
      <c r="C61" s="35">
        <f t="shared" si="17"/>
        <v>-225737.59</v>
      </c>
      <c r="D61" s="35">
        <f t="shared" si="17"/>
        <v>-219427.53</v>
      </c>
      <c r="E61" s="35">
        <f t="shared" si="17"/>
        <v>-239088.75</v>
      </c>
      <c r="F61" s="35">
        <f t="shared" si="17"/>
        <v>-236377.31</v>
      </c>
      <c r="G61" s="35">
        <f t="shared" si="17"/>
        <v>-265868.63</v>
      </c>
      <c r="H61" s="35">
        <f t="shared" si="17"/>
        <v>-189559</v>
      </c>
      <c r="I61" s="35">
        <f t="shared" si="17"/>
        <v>-35234.5</v>
      </c>
      <c r="J61" s="35">
        <f t="shared" si="17"/>
        <v>-68918.5</v>
      </c>
      <c r="K61" s="35">
        <f aca="true" t="shared" si="18" ref="K61:K95">SUM(B61:J61)</f>
        <v>-1698552.83</v>
      </c>
    </row>
    <row r="62" spans="1:11" ht="18.75" customHeight="1">
      <c r="A62" s="12" t="s">
        <v>79</v>
      </c>
      <c r="B62" s="35">
        <f>-ROUND(B9*$D$3,2)</f>
        <v>-152246.5</v>
      </c>
      <c r="C62" s="35">
        <f aca="true" t="shared" si="19" ref="C62:J62">-ROUND(C9*$D$3,2)</f>
        <v>-219261</v>
      </c>
      <c r="D62" s="35">
        <f t="shared" si="19"/>
        <v>-197760.5</v>
      </c>
      <c r="E62" s="35">
        <f t="shared" si="19"/>
        <v>-143930.5</v>
      </c>
      <c r="F62" s="35">
        <f t="shared" si="19"/>
        <v>-160104</v>
      </c>
      <c r="G62" s="35">
        <f t="shared" si="19"/>
        <v>-204032.5</v>
      </c>
      <c r="H62" s="35">
        <f t="shared" si="19"/>
        <v>-189287</v>
      </c>
      <c r="I62" s="35">
        <f t="shared" si="19"/>
        <v>-35234.5</v>
      </c>
      <c r="J62" s="35">
        <f t="shared" si="19"/>
        <v>-68918.5</v>
      </c>
      <c r="K62" s="35">
        <f t="shared" si="18"/>
        <v>-1370775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103</v>
      </c>
      <c r="B64" s="35">
        <v>-731.5</v>
      </c>
      <c r="C64" s="35">
        <v>-315</v>
      </c>
      <c r="D64" s="35">
        <v>-252</v>
      </c>
      <c r="E64" s="35">
        <v>-1053.5</v>
      </c>
      <c r="F64" s="35">
        <v>-462</v>
      </c>
      <c r="G64" s="35">
        <v>-311.5</v>
      </c>
      <c r="H64" s="19">
        <v>0</v>
      </c>
      <c r="I64" s="19">
        <v>0</v>
      </c>
      <c r="J64" s="19">
        <v>0</v>
      </c>
      <c r="K64" s="35">
        <f t="shared" si="18"/>
        <v>-3125.5</v>
      </c>
    </row>
    <row r="65" spans="1:11" ht="18.75" customHeight="1">
      <c r="A65" s="12" t="s">
        <v>109</v>
      </c>
      <c r="B65" s="19">
        <v>-1617</v>
      </c>
      <c r="C65" s="19">
        <v>-353.5</v>
      </c>
      <c r="D65" s="19">
        <v>-588</v>
      </c>
      <c r="E65" s="19">
        <v>-1470</v>
      </c>
      <c r="F65" s="19">
        <v>-490</v>
      </c>
      <c r="G65" s="19">
        <v>-563.5</v>
      </c>
      <c r="H65" s="19">
        <v>0</v>
      </c>
      <c r="I65" s="19">
        <v>0</v>
      </c>
      <c r="J65" s="19">
        <v>0</v>
      </c>
      <c r="K65" s="35">
        <f t="shared" si="18"/>
        <v>-5082</v>
      </c>
    </row>
    <row r="66" spans="1:11" ht="18.75" customHeight="1">
      <c r="A66" s="12" t="s">
        <v>56</v>
      </c>
      <c r="B66" s="46">
        <v>-63746.02</v>
      </c>
      <c r="C66" s="46">
        <v>-5808.09</v>
      </c>
      <c r="D66" s="46">
        <v>-20827.03</v>
      </c>
      <c r="E66" s="46">
        <v>-92634.75</v>
      </c>
      <c r="F66" s="46">
        <v>-75321.31</v>
      </c>
      <c r="G66" s="46">
        <v>-60961.13</v>
      </c>
      <c r="H66" s="19">
        <v>-272</v>
      </c>
      <c r="I66" s="19">
        <v>0</v>
      </c>
      <c r="J66" s="19">
        <v>0</v>
      </c>
      <c r="K66" s="35">
        <f t="shared" si="18"/>
        <v>-319570.33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83</v>
      </c>
      <c r="B68" s="35">
        <f aca="true" t="shared" si="20" ref="B68:J68">SUM(B69:B92)</f>
        <v>-59216.86</v>
      </c>
      <c r="C68" s="35">
        <f t="shared" si="20"/>
        <v>-28625.53</v>
      </c>
      <c r="D68" s="35">
        <f t="shared" si="20"/>
        <v>-121173.51999999999</v>
      </c>
      <c r="E68" s="35">
        <f t="shared" si="20"/>
        <v>-103329.53</v>
      </c>
      <c r="F68" s="35">
        <f t="shared" si="20"/>
        <v>-125487.87000000001</v>
      </c>
      <c r="G68" s="35">
        <f t="shared" si="20"/>
        <v>-151191.59</v>
      </c>
      <c r="H68" s="35">
        <f t="shared" si="20"/>
        <v>-42348.64</v>
      </c>
      <c r="I68" s="35">
        <f t="shared" si="20"/>
        <v>-45920.52</v>
      </c>
      <c r="J68" s="35">
        <f t="shared" si="20"/>
        <v>-32548.04</v>
      </c>
      <c r="K68" s="35">
        <f t="shared" si="18"/>
        <v>-709842.1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6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6">
        <v>-30000</v>
      </c>
      <c r="J72" s="19">
        <v>0</v>
      </c>
      <c r="K72" s="47">
        <f t="shared" si="18"/>
        <v>-30000</v>
      </c>
    </row>
    <row r="73" spans="1:11" ht="18.75" customHeight="1">
      <c r="A73" s="34" t="s">
        <v>62</v>
      </c>
      <c r="B73" s="35">
        <v>-14109.06</v>
      </c>
      <c r="C73" s="35">
        <v>-20481.82</v>
      </c>
      <c r="D73" s="35">
        <v>-19362.28</v>
      </c>
      <c r="E73" s="35">
        <v>-13578</v>
      </c>
      <c r="F73" s="35">
        <v>-18658.98</v>
      </c>
      <c r="G73" s="35">
        <v>-28433.42</v>
      </c>
      <c r="H73" s="35">
        <v>-13922.47</v>
      </c>
      <c r="I73" s="35">
        <v>-4894.39</v>
      </c>
      <c r="J73" s="35">
        <v>-10090.2</v>
      </c>
      <c r="K73" s="47">
        <f t="shared" si="18"/>
        <v>-143530.62000000002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35">
        <v>-44876.68</v>
      </c>
      <c r="C75" s="35">
        <v>-7706.19</v>
      </c>
      <c r="D75" s="35">
        <v>-100296.15</v>
      </c>
      <c r="E75" s="35">
        <v>-77443.04</v>
      </c>
      <c r="F75" s="35">
        <v>-105814.96</v>
      </c>
      <c r="G75" s="35">
        <v>-122740.17</v>
      </c>
      <c r="H75" s="35">
        <v>-28417.61</v>
      </c>
      <c r="I75" s="35">
        <v>-2013.02</v>
      </c>
      <c r="J75" s="35">
        <v>-6948.87</v>
      </c>
      <c r="K75" s="35">
        <f t="shared" si="18"/>
        <v>-496256.69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5"/>
    </row>
    <row r="91" spans="1:12" ht="18.75" customHeight="1">
      <c r="A91" s="12" t="s">
        <v>122</v>
      </c>
      <c r="B91" s="35">
        <v>-231.12</v>
      </c>
      <c r="C91" s="35">
        <v>-295.32</v>
      </c>
      <c r="D91" s="35">
        <v>-393.76</v>
      </c>
      <c r="E91" s="35">
        <v>-158.36</v>
      </c>
      <c r="F91" s="35">
        <v>-620.6</v>
      </c>
      <c r="G91" s="19">
        <v>0</v>
      </c>
      <c r="H91" s="35">
        <v>-8.56</v>
      </c>
      <c r="I91" s="19">
        <v>0</v>
      </c>
      <c r="J91" s="19">
        <v>0</v>
      </c>
      <c r="K91" s="35">
        <f t="shared" si="18"/>
        <v>-1707.7199999999998</v>
      </c>
      <c r="L91" s="54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7">
        <v>-12150.13</v>
      </c>
      <c r="F92" s="19">
        <v>0</v>
      </c>
      <c r="G92" s="19">
        <v>0</v>
      </c>
      <c r="H92" s="19">
        <v>0</v>
      </c>
      <c r="I92" s="47">
        <v>-6962.99</v>
      </c>
      <c r="J92" s="47">
        <v>-15508.97</v>
      </c>
      <c r="K92" s="47">
        <f t="shared" si="18"/>
        <v>-34622.09</v>
      </c>
      <c r="L92" s="54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7"/>
      <c r="L93" s="54"/>
    </row>
    <row r="94" spans="1:12" ht="18.75" customHeight="1">
      <c r="A94" s="16" t="s">
        <v>124</v>
      </c>
      <c r="B94" s="35">
        <v>295353.84</v>
      </c>
      <c r="C94" s="35">
        <v>688592.93</v>
      </c>
      <c r="D94" s="35">
        <v>681719.49</v>
      </c>
      <c r="E94" s="35">
        <v>616462.89</v>
      </c>
      <c r="F94" s="35">
        <v>297244.23</v>
      </c>
      <c r="G94" s="35">
        <v>112090.42</v>
      </c>
      <c r="H94" s="35">
        <v>333720.76</v>
      </c>
      <c r="I94" s="35">
        <v>-255323.56</v>
      </c>
      <c r="J94" s="35">
        <v>269717.64</v>
      </c>
      <c r="K94" s="35">
        <f t="shared" si="18"/>
        <v>3039578.6399999997</v>
      </c>
      <c r="L94" s="54"/>
    </row>
    <row r="95" spans="1:12" ht="18.75" customHeight="1">
      <c r="A95" s="16" t="s">
        <v>125</v>
      </c>
      <c r="B95" s="35">
        <v>-1930.01</v>
      </c>
      <c r="C95" s="35">
        <v>810.57</v>
      </c>
      <c r="D95" s="35">
        <v>6159.05</v>
      </c>
      <c r="E95" s="35">
        <v>18724.13</v>
      </c>
      <c r="F95" s="35">
        <v>-24990.13</v>
      </c>
      <c r="G95" s="35">
        <v>13174.89</v>
      </c>
      <c r="H95" s="35">
        <v>189.08</v>
      </c>
      <c r="I95" s="19">
        <v>0</v>
      </c>
      <c r="J95" s="35">
        <v>192.58</v>
      </c>
      <c r="K95" s="19">
        <f t="shared" si="18"/>
        <v>12330.16</v>
      </c>
      <c r="L95" s="55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 aca="true" t="shared" si="21" ref="K96:K101">SUM(B96:J96)</f>
        <v>0</v>
      </c>
      <c r="L96" s="53"/>
    </row>
    <row r="97" spans="1:12" ht="18.75" customHeight="1">
      <c r="A97" s="16" t="s">
        <v>87</v>
      </c>
      <c r="B97" s="24">
        <f aca="true" t="shared" si="22" ref="B97:H97">+B98+B99</f>
        <v>1480164.3</v>
      </c>
      <c r="C97" s="24">
        <f t="shared" si="22"/>
        <v>2642574.7200000007</v>
      </c>
      <c r="D97" s="24">
        <f t="shared" si="22"/>
        <v>2959074.2200000007</v>
      </c>
      <c r="E97" s="24">
        <f t="shared" si="22"/>
        <v>1756639.92</v>
      </c>
      <c r="F97" s="24">
        <f t="shared" si="22"/>
        <v>1854898.6599999997</v>
      </c>
      <c r="G97" s="24">
        <f t="shared" si="22"/>
        <v>2475201.21</v>
      </c>
      <c r="H97" s="24">
        <f t="shared" si="22"/>
        <v>1571294.94</v>
      </c>
      <c r="I97" s="24">
        <f>+I98+I99</f>
        <v>216139.78999999998</v>
      </c>
      <c r="J97" s="24">
        <f>+J98+J99</f>
        <v>1034866.41</v>
      </c>
      <c r="K97" s="47">
        <f t="shared" si="21"/>
        <v>15990854.17</v>
      </c>
      <c r="L97" s="53"/>
    </row>
    <row r="98" spans="1:12" ht="18.75" customHeight="1">
      <c r="A98" s="16" t="s">
        <v>86</v>
      </c>
      <c r="B98" s="24">
        <f aca="true" t="shared" si="23" ref="B98:J98">+B48+B61+B68+B94</f>
        <v>1464659.76</v>
      </c>
      <c r="C98" s="24">
        <f t="shared" si="23"/>
        <v>2619627.7000000007</v>
      </c>
      <c r="D98" s="24">
        <f t="shared" si="23"/>
        <v>2927574.6000000006</v>
      </c>
      <c r="E98" s="24">
        <f t="shared" si="23"/>
        <v>1716984.79</v>
      </c>
      <c r="F98" s="24">
        <f t="shared" si="23"/>
        <v>1854898.6599999997</v>
      </c>
      <c r="G98" s="24">
        <f t="shared" si="23"/>
        <v>2434255.89</v>
      </c>
      <c r="H98" s="24">
        <f t="shared" si="23"/>
        <v>1552486.9</v>
      </c>
      <c r="I98" s="24">
        <f t="shared" si="23"/>
        <v>216139.78999999998</v>
      </c>
      <c r="J98" s="24">
        <f t="shared" si="23"/>
        <v>1021702.91</v>
      </c>
      <c r="K98" s="47">
        <f t="shared" si="21"/>
        <v>15808331.000000002</v>
      </c>
      <c r="L98" s="53"/>
    </row>
    <row r="99" spans="1:11" ht="18" customHeight="1">
      <c r="A99" s="16" t="s">
        <v>104</v>
      </c>
      <c r="B99" s="24">
        <f aca="true" t="shared" si="24" ref="B99:J99">IF(+B56+B95+B100&lt;0,0,(B56+B95+B100))</f>
        <v>15504.539999999999</v>
      </c>
      <c r="C99" s="24">
        <f t="shared" si="24"/>
        <v>22947.02</v>
      </c>
      <c r="D99" s="24">
        <f t="shared" si="24"/>
        <v>31499.62</v>
      </c>
      <c r="E99" s="24">
        <f t="shared" si="24"/>
        <v>39655.130000000005</v>
      </c>
      <c r="F99" s="19">
        <v>0</v>
      </c>
      <c r="G99" s="24">
        <f t="shared" si="24"/>
        <v>40945.32</v>
      </c>
      <c r="H99" s="24">
        <f t="shared" si="24"/>
        <v>18808.04</v>
      </c>
      <c r="I99" s="19">
        <f t="shared" si="24"/>
        <v>0</v>
      </c>
      <c r="J99" s="24">
        <f t="shared" si="24"/>
        <v>13163.5</v>
      </c>
      <c r="K99" s="47">
        <f t="shared" si="21"/>
        <v>182523.17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21"/>
        <v>0</v>
      </c>
      <c r="M100" s="56"/>
    </row>
    <row r="101" spans="1:11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35">
        <f>IF(+F95+F56&gt;0,0,(F95+F56))</f>
        <v>-3118.1500000000015</v>
      </c>
      <c r="G101" s="19">
        <v>0</v>
      </c>
      <c r="H101" s="19">
        <v>0</v>
      </c>
      <c r="I101" s="19">
        <v>0</v>
      </c>
      <c r="J101" s="19">
        <v>0</v>
      </c>
      <c r="K101" s="47">
        <f t="shared" si="21"/>
        <v>-3118.1500000000015</v>
      </c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72"/>
      <c r="C103" s="72"/>
      <c r="D103" s="71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4">
        <v>0</v>
      </c>
      <c r="C104" s="44">
        <v>0</v>
      </c>
      <c r="D104" s="44">
        <v>0</v>
      </c>
      <c r="E104" s="44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0">
        <f>SUM(K106:K122)</f>
        <v>15990854.159999996</v>
      </c>
      <c r="L105" s="53"/>
    </row>
    <row r="106" spans="1:11" ht="18.75" customHeight="1">
      <c r="A106" s="26" t="s">
        <v>74</v>
      </c>
      <c r="B106" s="27">
        <v>215137.05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40">
        <f>SUM(B106:J106)</f>
        <v>215137.05</v>
      </c>
    </row>
    <row r="107" spans="1:11" ht="18.75" customHeight="1">
      <c r="A107" s="26" t="s">
        <v>75</v>
      </c>
      <c r="B107" s="27">
        <v>1265027.25</v>
      </c>
      <c r="C107" s="39">
        <v>0</v>
      </c>
      <c r="D107" s="39">
        <v>0</v>
      </c>
      <c r="E107" s="39">
        <v>0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40">
        <f aca="true" t="shared" si="25" ref="K107:K122">SUM(B107:J107)</f>
        <v>1265027.25</v>
      </c>
    </row>
    <row r="108" spans="1:11" ht="18.75" customHeight="1">
      <c r="A108" s="26" t="s">
        <v>76</v>
      </c>
      <c r="B108" s="39">
        <v>0</v>
      </c>
      <c r="C108" s="27">
        <f>+C97</f>
        <v>2642574.7200000007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40">
        <f t="shared" si="25"/>
        <v>2642574.7200000007</v>
      </c>
    </row>
    <row r="109" spans="1:11" ht="18.75" customHeight="1">
      <c r="A109" s="26" t="s">
        <v>77</v>
      </c>
      <c r="B109" s="39">
        <v>0</v>
      </c>
      <c r="C109" s="39">
        <v>0</v>
      </c>
      <c r="D109" s="27">
        <f>+D97</f>
        <v>2959074.2200000007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40">
        <f t="shared" si="25"/>
        <v>2959074.2200000007</v>
      </c>
    </row>
    <row r="110" spans="1:11" ht="18.75" customHeight="1">
      <c r="A110" s="26" t="s">
        <v>93</v>
      </c>
      <c r="B110" s="39">
        <v>0</v>
      </c>
      <c r="C110" s="39">
        <v>0</v>
      </c>
      <c r="D110" s="39">
        <v>0</v>
      </c>
      <c r="E110" s="27">
        <f>+E97</f>
        <v>1756639.92</v>
      </c>
      <c r="F110" s="39">
        <v>0</v>
      </c>
      <c r="G110" s="39">
        <v>0</v>
      </c>
      <c r="H110" s="39">
        <v>0</v>
      </c>
      <c r="I110" s="39">
        <v>0</v>
      </c>
      <c r="J110" s="39">
        <v>0</v>
      </c>
      <c r="K110" s="40">
        <f t="shared" si="25"/>
        <v>1756639.92</v>
      </c>
    </row>
    <row r="111" spans="1:11" ht="18.75" customHeight="1">
      <c r="A111" s="69" t="s">
        <v>110</v>
      </c>
      <c r="B111" s="39">
        <v>0</v>
      </c>
      <c r="C111" s="39">
        <v>0</v>
      </c>
      <c r="D111" s="39">
        <v>0</v>
      </c>
      <c r="E111" s="39">
        <v>0</v>
      </c>
      <c r="F111" s="27">
        <v>364690.35</v>
      </c>
      <c r="G111" s="39">
        <v>0</v>
      </c>
      <c r="H111" s="39">
        <v>0</v>
      </c>
      <c r="I111" s="39">
        <v>0</v>
      </c>
      <c r="J111" s="39">
        <v>0</v>
      </c>
      <c r="K111" s="40">
        <f t="shared" si="25"/>
        <v>364690.35</v>
      </c>
    </row>
    <row r="112" spans="1:11" ht="18.75" customHeight="1">
      <c r="A112" s="69" t="s">
        <v>111</v>
      </c>
      <c r="B112" s="39">
        <v>0</v>
      </c>
      <c r="C112" s="39">
        <v>0</v>
      </c>
      <c r="D112" s="39">
        <v>0</v>
      </c>
      <c r="E112" s="39">
        <v>0</v>
      </c>
      <c r="F112" s="27">
        <v>639511.48</v>
      </c>
      <c r="G112" s="39">
        <v>0</v>
      </c>
      <c r="H112" s="39">
        <v>0</v>
      </c>
      <c r="I112" s="39">
        <v>0</v>
      </c>
      <c r="J112" s="39">
        <v>0</v>
      </c>
      <c r="K112" s="40">
        <f t="shared" si="25"/>
        <v>639511.48</v>
      </c>
    </row>
    <row r="113" spans="1:11" ht="18.75" customHeight="1">
      <c r="A113" s="69" t="s">
        <v>112</v>
      </c>
      <c r="B113" s="39">
        <v>0</v>
      </c>
      <c r="C113" s="39">
        <v>0</v>
      </c>
      <c r="D113" s="39">
        <v>0</v>
      </c>
      <c r="E113" s="39">
        <v>0</v>
      </c>
      <c r="F113" s="27">
        <v>850696.8400000001</v>
      </c>
      <c r="G113" s="39">
        <v>0</v>
      </c>
      <c r="H113" s="39">
        <v>0</v>
      </c>
      <c r="I113" s="39">
        <v>0</v>
      </c>
      <c r="J113" s="39">
        <v>0</v>
      </c>
      <c r="K113" s="40">
        <f t="shared" si="25"/>
        <v>850696.8400000001</v>
      </c>
    </row>
    <row r="114" spans="1:11" ht="18.75" customHeight="1">
      <c r="A114" s="69" t="s">
        <v>113</v>
      </c>
      <c r="B114" s="39">
        <v>0</v>
      </c>
      <c r="C114" s="39">
        <v>0</v>
      </c>
      <c r="D114" s="39">
        <v>0</v>
      </c>
      <c r="E114" s="39">
        <v>0</v>
      </c>
      <c r="F114" s="39">
        <v>0</v>
      </c>
      <c r="G114" s="27">
        <v>690917.96</v>
      </c>
      <c r="H114" s="39">
        <v>0</v>
      </c>
      <c r="I114" s="39">
        <v>0</v>
      </c>
      <c r="J114" s="39">
        <v>0</v>
      </c>
      <c r="K114" s="40">
        <f t="shared" si="25"/>
        <v>690917.96</v>
      </c>
    </row>
    <row r="115" spans="1:11" ht="18.75" customHeight="1">
      <c r="A115" s="69" t="s">
        <v>114</v>
      </c>
      <c r="B115" s="39">
        <v>0</v>
      </c>
      <c r="C115" s="39">
        <v>0</v>
      </c>
      <c r="D115" s="39">
        <v>0</v>
      </c>
      <c r="E115" s="39">
        <v>0</v>
      </c>
      <c r="F115" s="39">
        <v>0</v>
      </c>
      <c r="G115" s="27">
        <v>60582.36</v>
      </c>
      <c r="H115" s="39">
        <v>0</v>
      </c>
      <c r="I115" s="39">
        <v>0</v>
      </c>
      <c r="J115" s="39">
        <v>0</v>
      </c>
      <c r="K115" s="40">
        <f t="shared" si="25"/>
        <v>60582.36</v>
      </c>
    </row>
    <row r="116" spans="1:11" ht="18.75" customHeight="1">
      <c r="A116" s="69" t="s">
        <v>115</v>
      </c>
      <c r="B116" s="39">
        <v>0</v>
      </c>
      <c r="C116" s="39">
        <v>0</v>
      </c>
      <c r="D116" s="39">
        <v>0</v>
      </c>
      <c r="E116" s="39">
        <v>0</v>
      </c>
      <c r="F116" s="39">
        <v>0</v>
      </c>
      <c r="G116" s="27">
        <v>391409.7</v>
      </c>
      <c r="H116" s="39">
        <v>0</v>
      </c>
      <c r="I116" s="39">
        <v>0</v>
      </c>
      <c r="J116" s="39">
        <v>0</v>
      </c>
      <c r="K116" s="40">
        <f t="shared" si="25"/>
        <v>391409.7</v>
      </c>
    </row>
    <row r="117" spans="1:11" ht="18.75" customHeight="1">
      <c r="A117" s="69" t="s">
        <v>116</v>
      </c>
      <c r="B117" s="39">
        <v>0</v>
      </c>
      <c r="C117" s="39">
        <v>0</v>
      </c>
      <c r="D117" s="39">
        <v>0</v>
      </c>
      <c r="E117" s="39">
        <v>0</v>
      </c>
      <c r="F117" s="39">
        <v>0</v>
      </c>
      <c r="G117" s="27">
        <v>394801.17</v>
      </c>
      <c r="H117" s="39">
        <v>0</v>
      </c>
      <c r="I117" s="39">
        <v>0</v>
      </c>
      <c r="J117" s="39">
        <v>0</v>
      </c>
      <c r="K117" s="40">
        <f t="shared" si="25"/>
        <v>394801.17</v>
      </c>
    </row>
    <row r="118" spans="1:11" ht="18.75" customHeight="1">
      <c r="A118" s="69" t="s">
        <v>117</v>
      </c>
      <c r="B118" s="39">
        <v>0</v>
      </c>
      <c r="C118" s="39">
        <v>0</v>
      </c>
      <c r="D118" s="39">
        <v>0</v>
      </c>
      <c r="E118" s="39">
        <v>0</v>
      </c>
      <c r="F118" s="39">
        <v>0</v>
      </c>
      <c r="G118" s="27">
        <v>937490.01</v>
      </c>
      <c r="H118" s="39">
        <v>0</v>
      </c>
      <c r="I118" s="39">
        <v>0</v>
      </c>
      <c r="J118" s="39">
        <v>0</v>
      </c>
      <c r="K118" s="40">
        <f t="shared" si="25"/>
        <v>937490.01</v>
      </c>
    </row>
    <row r="119" spans="1:11" ht="18.75" customHeight="1">
      <c r="A119" s="69" t="s">
        <v>118</v>
      </c>
      <c r="B119" s="39">
        <v>0</v>
      </c>
      <c r="C119" s="39">
        <v>0</v>
      </c>
      <c r="D119" s="39">
        <v>0</v>
      </c>
      <c r="E119" s="39">
        <v>0</v>
      </c>
      <c r="F119" s="39">
        <v>0</v>
      </c>
      <c r="G119" s="39">
        <v>0</v>
      </c>
      <c r="H119" s="27">
        <v>603832.92</v>
      </c>
      <c r="I119" s="39">
        <v>0</v>
      </c>
      <c r="J119" s="39">
        <v>0</v>
      </c>
      <c r="K119" s="40">
        <f t="shared" si="25"/>
        <v>603832.92</v>
      </c>
    </row>
    <row r="120" spans="1:11" ht="18.75" customHeight="1">
      <c r="A120" s="69" t="s">
        <v>119</v>
      </c>
      <c r="B120" s="39">
        <v>0</v>
      </c>
      <c r="C120" s="39">
        <v>0</v>
      </c>
      <c r="D120" s="39">
        <v>0</v>
      </c>
      <c r="E120" s="39">
        <v>0</v>
      </c>
      <c r="F120" s="39">
        <v>0</v>
      </c>
      <c r="G120" s="39">
        <v>0</v>
      </c>
      <c r="H120" s="27">
        <v>967462.01</v>
      </c>
      <c r="I120" s="39">
        <v>0</v>
      </c>
      <c r="J120" s="39">
        <v>0</v>
      </c>
      <c r="K120" s="40">
        <f t="shared" si="25"/>
        <v>967462.01</v>
      </c>
    </row>
    <row r="121" spans="1:11" ht="18.75" customHeight="1">
      <c r="A121" s="69" t="s">
        <v>120</v>
      </c>
      <c r="B121" s="39">
        <v>0</v>
      </c>
      <c r="C121" s="39">
        <v>0</v>
      </c>
      <c r="D121" s="39">
        <v>0</v>
      </c>
      <c r="E121" s="39">
        <v>0</v>
      </c>
      <c r="F121" s="39">
        <v>0</v>
      </c>
      <c r="G121" s="39">
        <v>0</v>
      </c>
      <c r="H121" s="39">
        <v>0</v>
      </c>
      <c r="I121" s="27">
        <v>216139.78999999998</v>
      </c>
      <c r="J121" s="39">
        <v>0</v>
      </c>
      <c r="K121" s="40">
        <f t="shared" si="25"/>
        <v>216139.78999999998</v>
      </c>
    </row>
    <row r="122" spans="1:11" ht="18.75" customHeight="1">
      <c r="A122" s="70" t="s">
        <v>121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2">
        <v>1034866.41</v>
      </c>
      <c r="K122" s="43">
        <f t="shared" si="25"/>
        <v>1034866.41</v>
      </c>
    </row>
    <row r="123" spans="1:11" ht="18.75" customHeight="1">
      <c r="A123" s="38" t="s">
        <v>126</v>
      </c>
      <c r="B123" s="49">
        <v>0</v>
      </c>
      <c r="C123" s="49">
        <v>0</v>
      </c>
      <c r="D123" s="49">
        <v>0</v>
      </c>
      <c r="E123" s="49">
        <v>0</v>
      </c>
      <c r="F123" s="49">
        <v>0</v>
      </c>
      <c r="G123" s="49">
        <v>0</v>
      </c>
      <c r="H123" s="49">
        <v>0</v>
      </c>
      <c r="I123" s="49">
        <v>0</v>
      </c>
      <c r="J123" s="49">
        <f>J97-J122</f>
        <v>0</v>
      </c>
      <c r="K123" s="50"/>
    </row>
    <row r="124" ht="18.75" customHeight="1">
      <c r="A124" s="58" t="s">
        <v>129</v>
      </c>
    </row>
    <row r="125" ht="18.75" customHeight="1">
      <c r="A125" s="58" t="s">
        <v>128</v>
      </c>
    </row>
    <row r="126" ht="18.75" customHeight="1">
      <c r="A126" s="58" t="s">
        <v>127</v>
      </c>
    </row>
    <row r="127" ht="15.75">
      <c r="A127" s="5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2015-06-19T19:05:49Z</dcterms:modified>
  <cp:category/>
  <cp:version/>
  <cp:contentType/>
  <cp:contentStatus/>
</cp:coreProperties>
</file>