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<sst xmlns="http://schemas.openxmlformats.org/spreadsheetml/2006/main" count="126" uniqueCount="126">
  <si>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</si>
  <si>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</si>
  <si>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</si>
  <si>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</si>
  <si>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</si>
  <si>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</si>
  <si>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</si>
  <si>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</si>
  <si>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</si>
  <si>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</si>
  <si>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</si>
  <si>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</si>
  <si>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</si>
  <si>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</si>
  <si>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</si>
  <si>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</si>
  <si>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</si>
  <si>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</si>
  <si>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</si>
  <si>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</si>
  <si>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</si>
  <si>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</si>
  <si>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</si>
  <si>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</si>
  <si>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</si>
  <si>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</si>
  <si>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</si>
  <si>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</si>
  <si>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</si>
  <si>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</si>
  <si>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</si>
  <si>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</si>
  <si>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</si>
  <si>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</si>
  <si>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</si>
  <si>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</si>
  <si>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</si>
  <si>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</si>
  <si>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</si>
  <si>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</si>
  <si>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</si>
  <si>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</si>
  <si>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</si>
  <si>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</si>
  <si>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</si>
  <si>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</si>
  <si>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</si>
  <si>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</si>
  <si>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</si>
  <si>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</si>
  <si>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</si>
  <si>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</si>
  <si>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</si>
  <si>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</si>
  <si>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</si>
  <si>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</si>
  <si>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</si>
  <si>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</si>
  <si>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</si>
  <si>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</si>
  <si>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</si>
  <si>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</si>
  <si>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</si>
  <si>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</si>
  <si>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</si>
  <si>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</si>
  <si>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</si>
  <si>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</si>
  <si>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</si>
  <si>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</si>
  <si>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</si>
  <si>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</si>
  <si>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</si>
  <si>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</si>
  <si>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</si>
  <si>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</si>
  <si>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</si>
  <si>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</si>
  <si>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</si>
  <si>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</si>
  <si>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</si>
  <si>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</si>
  <si>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</si>
  <si>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</si>
  <si>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</si>
  <si>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</si>
  <si>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</si>
  <si>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</si>
  <si>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</si>
  <si>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</si>
  <si>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</si>
  <si>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</si>
  <si>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</si>
  <si>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</si>
  <si>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</si>
  <si>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</si>
  <si>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</si>
  <si>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</si>
  <si>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</si>
  <si>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</si>
  <si>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</si>
  <si>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</si>
  <si>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</si>
  <si>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</si>
  <si>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</si>
  <si>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</si>
  <si>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</si>
  <si>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</si>
  <si>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</si>
  <si>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</si>
  <si>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</si>
  <si>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</si>
  <si>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</si>
  <si>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</si>
  <si>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</si>
  <si>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</si>
  <si>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</si>
  <si>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</si>
  <si>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</si>
  <si>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</si>
  <si>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</si>
  <si>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</si>
  <si>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</si>
  <si>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</si>
  <si>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</si>
  <si>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10/06/15 - VENCIMENTO 17/06/15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</si>
</sst>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2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1">
      <c r="A2" s="73" t="s">
        <v>125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4" t="s">
        <v>15</v>
      </c>
      <c r="B4" s="76" t="s">
        <v>96</v>
      </c>
      <c r="C4" s="77"/>
      <c r="D4" s="77"/>
      <c r="E4" s="77"/>
      <c r="F4" s="77"/>
      <c r="G4" s="77"/>
      <c r="H4" s="77"/>
      <c r="I4" s="77"/>
      <c r="J4" s="78"/>
      <c r="K4" s="75" t="s">
        <v>16</v>
      </c>
    </row>
    <row r="5" spans="1:11" ht="38.25">
      <c r="A5" s="74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9" t="s">
        <v>95</v>
      </c>
      <c r="J5" s="79" t="s">
        <v>94</v>
      </c>
      <c r="K5" s="74"/>
    </row>
    <row r="6" spans="1:11" ht="18.75" customHeight="1">
      <c r="A6" s="7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0"/>
      <c r="J6" s="80"/>
      <c r="K6" s="74"/>
    </row>
    <row r="7" spans="1:12" ht="17.25" customHeight="1">
      <c r="A7" s="8" t="s">
        <v>30</v>
      </c>
      <c r="B7" s="9">
        <f aca="true" t="shared" si="0" ref="B7:K7">+B8+B20+B24+B27</f>
        <v>622995</v>
      </c>
      <c r="C7" s="9">
        <f t="shared" si="0"/>
        <v>831202</v>
      </c>
      <c r="D7" s="9">
        <f t="shared" si="0"/>
        <v>861853</v>
      </c>
      <c r="E7" s="9">
        <f t="shared" si="0"/>
        <v>573587</v>
      </c>
      <c r="F7" s="9">
        <f t="shared" si="0"/>
        <v>778269</v>
      </c>
      <c r="G7" s="9">
        <f t="shared" si="0"/>
        <v>1286867</v>
      </c>
      <c r="H7" s="9">
        <f t="shared" si="0"/>
        <v>590783</v>
      </c>
      <c r="I7" s="9">
        <f t="shared" si="0"/>
        <v>130776</v>
      </c>
      <c r="J7" s="9">
        <f t="shared" si="0"/>
        <v>334618</v>
      </c>
      <c r="K7" s="9">
        <f t="shared" si="0"/>
        <v>6010950</v>
      </c>
      <c r="L7" s="52"/>
    </row>
    <row r="8" spans="1:11" ht="17.25" customHeight="1">
      <c r="A8" s="10" t="s">
        <v>103</v>
      </c>
      <c r="B8" s="11">
        <f>B9+B12+B16</f>
        <v>378621</v>
      </c>
      <c r="C8" s="11">
        <f aca="true" t="shared" si="1" ref="C8:J8">C9+C12+C16</f>
        <v>516266</v>
      </c>
      <c r="D8" s="11">
        <f t="shared" si="1"/>
        <v>502995</v>
      </c>
      <c r="E8" s="11">
        <f t="shared" si="1"/>
        <v>349943</v>
      </c>
      <c r="F8" s="11">
        <f t="shared" si="1"/>
        <v>450723</v>
      </c>
      <c r="G8" s="11">
        <f t="shared" si="1"/>
        <v>729677</v>
      </c>
      <c r="H8" s="11">
        <f t="shared" si="1"/>
        <v>372838</v>
      </c>
      <c r="I8" s="11">
        <f t="shared" si="1"/>
        <v>72929</v>
      </c>
      <c r="J8" s="11">
        <f t="shared" si="1"/>
        <v>193816</v>
      </c>
      <c r="K8" s="11">
        <f>SUM(B8:J8)</f>
        <v>3567808</v>
      </c>
    </row>
    <row r="9" spans="1:11" ht="17.25" customHeight="1">
      <c r="A9" s="15" t="s">
        <v>17</v>
      </c>
      <c r="B9" s="13">
        <f>+B10+B11</f>
        <v>44288</v>
      </c>
      <c r="C9" s="13">
        <f aca="true" t="shared" si="2" ref="C9:J9">+C10+C11</f>
        <v>62310</v>
      </c>
      <c r="D9" s="13">
        <f t="shared" si="2"/>
        <v>55173</v>
      </c>
      <c r="E9" s="13">
        <f t="shared" si="2"/>
        <v>40812</v>
      </c>
      <c r="F9" s="13">
        <f t="shared" si="2"/>
        <v>46285</v>
      </c>
      <c r="G9" s="13">
        <f t="shared" si="2"/>
        <v>58989</v>
      </c>
      <c r="H9" s="13">
        <f t="shared" si="2"/>
        <v>55162</v>
      </c>
      <c r="I9" s="13">
        <f t="shared" si="2"/>
        <v>10213</v>
      </c>
      <c r="J9" s="13">
        <f t="shared" si="2"/>
        <v>19090</v>
      </c>
      <c r="K9" s="11">
        <f>SUM(B9:J9)</f>
        <v>392322</v>
      </c>
    </row>
    <row r="10" spans="1:11" ht="17.25" customHeight="1">
      <c r="A10" s="29" t="s">
        <v>18</v>
      </c>
      <c r="B10" s="13">
        <v>44288</v>
      </c>
      <c r="C10" s="13">
        <v>62310</v>
      </c>
      <c r="D10" s="13">
        <v>55173</v>
      </c>
      <c r="E10" s="13">
        <v>40812</v>
      </c>
      <c r="F10" s="13">
        <v>46285</v>
      </c>
      <c r="G10" s="13">
        <v>58989</v>
      </c>
      <c r="H10" s="13">
        <v>55162</v>
      </c>
      <c r="I10" s="13">
        <v>10213</v>
      </c>
      <c r="J10" s="13">
        <v>19090</v>
      </c>
      <c r="K10" s="11">
        <f>SUM(B10:J10)</f>
        <v>392322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272670</v>
      </c>
      <c r="C12" s="17">
        <f t="shared" si="3"/>
        <v>369804</v>
      </c>
      <c r="D12" s="17">
        <f t="shared" si="3"/>
        <v>368594</v>
      </c>
      <c r="E12" s="17">
        <f t="shared" si="3"/>
        <v>257095</v>
      </c>
      <c r="F12" s="17">
        <f t="shared" si="3"/>
        <v>335204</v>
      </c>
      <c r="G12" s="17">
        <f t="shared" si="3"/>
        <v>563436</v>
      </c>
      <c r="H12" s="17">
        <f t="shared" si="3"/>
        <v>267310</v>
      </c>
      <c r="I12" s="17">
        <f t="shared" si="3"/>
        <v>50374</v>
      </c>
      <c r="J12" s="17">
        <f t="shared" si="3"/>
        <v>141749</v>
      </c>
      <c r="K12" s="11">
        <f aca="true" t="shared" si="4" ref="K12:K27">SUM(B12:J12)</f>
        <v>2626236</v>
      </c>
    </row>
    <row r="13" spans="1:13" ht="17.25" customHeight="1">
      <c r="A13" s="14" t="s">
        <v>20</v>
      </c>
      <c r="B13" s="13">
        <v>127935</v>
      </c>
      <c r="C13" s="13">
        <v>183431</v>
      </c>
      <c r="D13" s="13">
        <v>188306</v>
      </c>
      <c r="E13" s="13">
        <v>128069</v>
      </c>
      <c r="F13" s="13">
        <v>166631</v>
      </c>
      <c r="G13" s="13">
        <v>265388</v>
      </c>
      <c r="H13" s="13">
        <v>122162</v>
      </c>
      <c r="I13" s="13">
        <v>27163</v>
      </c>
      <c r="J13" s="13">
        <v>73010</v>
      </c>
      <c r="K13" s="11">
        <f t="shared" si="4"/>
        <v>1282095</v>
      </c>
      <c r="L13" s="52"/>
      <c r="M13" s="53"/>
    </row>
    <row r="14" spans="1:12" ht="17.25" customHeight="1">
      <c r="A14" s="14" t="s">
        <v>21</v>
      </c>
      <c r="B14" s="13">
        <v>128148</v>
      </c>
      <c r="C14" s="13">
        <v>160556</v>
      </c>
      <c r="D14" s="13">
        <v>157976</v>
      </c>
      <c r="E14" s="13">
        <v>112668</v>
      </c>
      <c r="F14" s="13">
        <v>150406</v>
      </c>
      <c r="G14" s="13">
        <v>270527</v>
      </c>
      <c r="H14" s="13">
        <v>123482</v>
      </c>
      <c r="I14" s="13">
        <v>19100</v>
      </c>
      <c r="J14" s="13">
        <v>61472</v>
      </c>
      <c r="K14" s="11">
        <f t="shared" si="4"/>
        <v>1184335</v>
      </c>
      <c r="L14" s="52"/>
    </row>
    <row r="15" spans="1:11" ht="17.25" customHeight="1">
      <c r="A15" s="14" t="s">
        <v>22</v>
      </c>
      <c r="B15" s="13">
        <v>16587</v>
      </c>
      <c r="C15" s="13">
        <v>25817</v>
      </c>
      <c r="D15" s="13">
        <v>22312</v>
      </c>
      <c r="E15" s="13">
        <v>16358</v>
      </c>
      <c r="F15" s="13">
        <v>18167</v>
      </c>
      <c r="G15" s="13">
        <v>27521</v>
      </c>
      <c r="H15" s="13">
        <v>21666</v>
      </c>
      <c r="I15" s="13">
        <v>4111</v>
      </c>
      <c r="J15" s="13">
        <v>7267</v>
      </c>
      <c r="K15" s="11">
        <f t="shared" si="4"/>
        <v>159806</v>
      </c>
    </row>
    <row r="16" spans="1:11" ht="17.25" customHeight="1">
      <c r="A16" s="15" t="s">
        <v>99</v>
      </c>
      <c r="B16" s="13">
        <f>B17+B18+B19</f>
        <v>61663</v>
      </c>
      <c r="C16" s="13">
        <f aca="true" t="shared" si="5" ref="C16:J16">C17+C18+C19</f>
        <v>84152</v>
      </c>
      <c r="D16" s="13">
        <f t="shared" si="5"/>
        <v>79228</v>
      </c>
      <c r="E16" s="13">
        <f t="shared" si="5"/>
        <v>52036</v>
      </c>
      <c r="F16" s="13">
        <f t="shared" si="5"/>
        <v>69234</v>
      </c>
      <c r="G16" s="13">
        <f t="shared" si="5"/>
        <v>107252</v>
      </c>
      <c r="H16" s="13">
        <f t="shared" si="5"/>
        <v>50366</v>
      </c>
      <c r="I16" s="13">
        <f t="shared" si="5"/>
        <v>12342</v>
      </c>
      <c r="J16" s="13">
        <f t="shared" si="5"/>
        <v>32977</v>
      </c>
      <c r="K16" s="11">
        <f t="shared" si="4"/>
        <v>549250</v>
      </c>
    </row>
    <row r="17" spans="1:11" ht="17.25" customHeight="1">
      <c r="A17" s="14" t="s">
        <v>100</v>
      </c>
      <c r="B17" s="13">
        <v>11091</v>
      </c>
      <c r="C17" s="13">
        <v>15426</v>
      </c>
      <c r="D17" s="13">
        <v>14009</v>
      </c>
      <c r="E17" s="13">
        <v>10584</v>
      </c>
      <c r="F17" s="13">
        <v>14538</v>
      </c>
      <c r="G17" s="13">
        <v>23995</v>
      </c>
      <c r="H17" s="13">
        <v>11661</v>
      </c>
      <c r="I17" s="13">
        <v>2419</v>
      </c>
      <c r="J17" s="13">
        <v>5535</v>
      </c>
      <c r="K17" s="11">
        <f t="shared" si="4"/>
        <v>109258</v>
      </c>
    </row>
    <row r="18" spans="1:11" ht="17.25" customHeight="1">
      <c r="A18" s="14" t="s">
        <v>101</v>
      </c>
      <c r="B18" s="13">
        <v>2523</v>
      </c>
      <c r="C18" s="13">
        <v>2612</v>
      </c>
      <c r="D18" s="13">
        <v>3192</v>
      </c>
      <c r="E18" s="13">
        <v>2292</v>
      </c>
      <c r="F18" s="13">
        <v>3058</v>
      </c>
      <c r="G18" s="13">
        <v>5961</v>
      </c>
      <c r="H18" s="13">
        <v>2012</v>
      </c>
      <c r="I18" s="13">
        <v>511</v>
      </c>
      <c r="J18" s="13">
        <v>1345</v>
      </c>
      <c r="K18" s="11">
        <f t="shared" si="4"/>
        <v>23506</v>
      </c>
    </row>
    <row r="19" spans="1:11" ht="17.25" customHeight="1">
      <c r="A19" s="14" t="s">
        <v>102</v>
      </c>
      <c r="B19" s="13">
        <v>48049</v>
      </c>
      <c r="C19" s="13">
        <v>66114</v>
      </c>
      <c r="D19" s="13">
        <v>62027</v>
      </c>
      <c r="E19" s="13">
        <v>39160</v>
      </c>
      <c r="F19" s="13">
        <v>51638</v>
      </c>
      <c r="G19" s="13">
        <v>77296</v>
      </c>
      <c r="H19" s="13">
        <v>36693</v>
      </c>
      <c r="I19" s="13">
        <v>9412</v>
      </c>
      <c r="J19" s="13">
        <v>26097</v>
      </c>
      <c r="K19" s="11">
        <f t="shared" si="4"/>
        <v>416486</v>
      </c>
    </row>
    <row r="20" spans="1:11" ht="17.25" customHeight="1">
      <c r="A20" s="16" t="s">
        <v>23</v>
      </c>
      <c r="B20" s="11">
        <f>+B21+B22+B23</f>
        <v>186470</v>
      </c>
      <c r="C20" s="11">
        <f aca="true" t="shared" si="6" ref="C20:J20">+C21+C22+C23</f>
        <v>223382</v>
      </c>
      <c r="D20" s="11">
        <f t="shared" si="6"/>
        <v>253483</v>
      </c>
      <c r="E20" s="11">
        <f t="shared" si="6"/>
        <v>159404</v>
      </c>
      <c r="F20" s="11">
        <f t="shared" si="6"/>
        <v>250001</v>
      </c>
      <c r="G20" s="11">
        <f t="shared" si="6"/>
        <v>461904</v>
      </c>
      <c r="H20" s="11">
        <f t="shared" si="6"/>
        <v>163378</v>
      </c>
      <c r="I20" s="11">
        <f t="shared" si="6"/>
        <v>38689</v>
      </c>
      <c r="J20" s="11">
        <f t="shared" si="6"/>
        <v>94612</v>
      </c>
      <c r="K20" s="11">
        <f t="shared" si="4"/>
        <v>1831323</v>
      </c>
    </row>
    <row r="21" spans="1:12" ht="17.25" customHeight="1">
      <c r="A21" s="12" t="s">
        <v>24</v>
      </c>
      <c r="B21" s="13">
        <v>98603</v>
      </c>
      <c r="C21" s="13">
        <v>128370</v>
      </c>
      <c r="D21" s="13">
        <v>147043</v>
      </c>
      <c r="E21" s="13">
        <v>90790</v>
      </c>
      <c r="F21" s="13">
        <v>140836</v>
      </c>
      <c r="G21" s="13">
        <v>241567</v>
      </c>
      <c r="H21" s="13">
        <v>90356</v>
      </c>
      <c r="I21" s="13">
        <v>23471</v>
      </c>
      <c r="J21" s="13">
        <v>54294</v>
      </c>
      <c r="K21" s="11">
        <f t="shared" si="4"/>
        <v>1015330</v>
      </c>
      <c r="L21" s="52"/>
    </row>
    <row r="22" spans="1:12" ht="17.25" customHeight="1">
      <c r="A22" s="12" t="s">
        <v>25</v>
      </c>
      <c r="B22" s="13">
        <v>79727</v>
      </c>
      <c r="C22" s="13">
        <v>84361</v>
      </c>
      <c r="D22" s="13">
        <v>95262</v>
      </c>
      <c r="E22" s="13">
        <v>61904</v>
      </c>
      <c r="F22" s="13">
        <v>99953</v>
      </c>
      <c r="G22" s="13">
        <v>204453</v>
      </c>
      <c r="H22" s="13">
        <v>64474</v>
      </c>
      <c r="I22" s="13">
        <v>13315</v>
      </c>
      <c r="J22" s="13">
        <v>36663</v>
      </c>
      <c r="K22" s="11">
        <f t="shared" si="4"/>
        <v>740112</v>
      </c>
      <c r="L22" s="52"/>
    </row>
    <row r="23" spans="1:11" ht="17.25" customHeight="1">
      <c r="A23" s="12" t="s">
        <v>26</v>
      </c>
      <c r="B23" s="13">
        <v>8140</v>
      </c>
      <c r="C23" s="13">
        <v>10651</v>
      </c>
      <c r="D23" s="13">
        <v>11178</v>
      </c>
      <c r="E23" s="13">
        <v>6710</v>
      </c>
      <c r="F23" s="13">
        <v>9212</v>
      </c>
      <c r="G23" s="13">
        <v>15884</v>
      </c>
      <c r="H23" s="13">
        <v>8548</v>
      </c>
      <c r="I23" s="13">
        <v>1903</v>
      </c>
      <c r="J23" s="13">
        <v>3655</v>
      </c>
      <c r="K23" s="11">
        <f t="shared" si="4"/>
        <v>75881</v>
      </c>
    </row>
    <row r="24" spans="1:11" ht="17.25" customHeight="1">
      <c r="A24" s="16" t="s">
        <v>27</v>
      </c>
      <c r="B24" s="13">
        <v>57904</v>
      </c>
      <c r="C24" s="13">
        <v>91554</v>
      </c>
      <c r="D24" s="13">
        <v>105375</v>
      </c>
      <c r="E24" s="13">
        <v>64240</v>
      </c>
      <c r="F24" s="13">
        <v>77545</v>
      </c>
      <c r="G24" s="13">
        <v>95286</v>
      </c>
      <c r="H24" s="13">
        <v>46288</v>
      </c>
      <c r="I24" s="13">
        <v>19158</v>
      </c>
      <c r="J24" s="13">
        <v>46190</v>
      </c>
      <c r="K24" s="11">
        <f t="shared" si="4"/>
        <v>603540</v>
      </c>
    </row>
    <row r="25" spans="1:12" ht="17.25" customHeight="1">
      <c r="A25" s="12" t="s">
        <v>28</v>
      </c>
      <c r="B25" s="13">
        <v>37059</v>
      </c>
      <c r="C25" s="13">
        <v>58595</v>
      </c>
      <c r="D25" s="13">
        <v>67440</v>
      </c>
      <c r="E25" s="13">
        <v>41114</v>
      </c>
      <c r="F25" s="13">
        <v>49629</v>
      </c>
      <c r="G25" s="13">
        <v>60983</v>
      </c>
      <c r="H25" s="13">
        <v>29624</v>
      </c>
      <c r="I25" s="13">
        <v>12261</v>
      </c>
      <c r="J25" s="13">
        <v>29562</v>
      </c>
      <c r="K25" s="11">
        <f t="shared" si="4"/>
        <v>386267</v>
      </c>
      <c r="L25" s="52"/>
    </row>
    <row r="26" spans="1:12" ht="17.25" customHeight="1">
      <c r="A26" s="12" t="s">
        <v>29</v>
      </c>
      <c r="B26" s="13">
        <v>20845</v>
      </c>
      <c r="C26" s="13">
        <v>32959</v>
      </c>
      <c r="D26" s="13">
        <v>37935</v>
      </c>
      <c r="E26" s="13">
        <v>23126</v>
      </c>
      <c r="F26" s="13">
        <v>27916</v>
      </c>
      <c r="G26" s="13">
        <v>34303</v>
      </c>
      <c r="H26" s="13">
        <v>16664</v>
      </c>
      <c r="I26" s="13">
        <v>6897</v>
      </c>
      <c r="J26" s="13">
        <v>16628</v>
      </c>
      <c r="K26" s="11">
        <f t="shared" si="4"/>
        <v>217273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8279</v>
      </c>
      <c r="I27" s="11">
        <v>0</v>
      </c>
      <c r="J27" s="11">
        <v>0</v>
      </c>
      <c r="K27" s="11">
        <f t="shared" si="4"/>
        <v>8279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2.4089</v>
      </c>
      <c r="C29" s="60">
        <f aca="true" t="shared" si="7" ref="C29:J29">SUM(C30:C33)</f>
        <v>2.7482059999999997</v>
      </c>
      <c r="D29" s="60">
        <f t="shared" si="7"/>
        <v>3.0946103099999998</v>
      </c>
      <c r="E29" s="60">
        <f t="shared" si="7"/>
        <v>2.63168698</v>
      </c>
      <c r="F29" s="60">
        <f t="shared" si="7"/>
        <v>2.5546539900000003</v>
      </c>
      <c r="G29" s="60">
        <f t="shared" si="7"/>
        <v>2.1975000000000002</v>
      </c>
      <c r="H29" s="60">
        <f t="shared" si="7"/>
        <v>2.5196</v>
      </c>
      <c r="I29" s="60">
        <f t="shared" si="7"/>
        <v>4.473838</v>
      </c>
      <c r="J29" s="60">
        <f t="shared" si="7"/>
        <v>2.654915</v>
      </c>
      <c r="K29" s="19">
        <v>0</v>
      </c>
    </row>
    <row r="30" spans="1:11" ht="17.25" customHeight="1">
      <c r="A30" s="16" t="s">
        <v>34</v>
      </c>
      <c r="B30" s="32">
        <v>2.4137</v>
      </c>
      <c r="C30" s="32">
        <v>2.747</v>
      </c>
      <c r="D30" s="32">
        <v>3.0995</v>
      </c>
      <c r="E30" s="32">
        <v>2.636</v>
      </c>
      <c r="F30" s="32">
        <v>2.559</v>
      </c>
      <c r="G30" s="32">
        <v>2.2014</v>
      </c>
      <c r="H30" s="32">
        <v>2.5242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0.006106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109</v>
      </c>
      <c r="B32" s="62">
        <v>-0.0048</v>
      </c>
      <c r="C32" s="62">
        <v>-0.0049</v>
      </c>
      <c r="D32" s="62">
        <v>-0.00488969</v>
      </c>
      <c r="E32" s="62">
        <v>-0.00431302</v>
      </c>
      <c r="F32" s="62">
        <v>-0.00434601</v>
      </c>
      <c r="G32" s="62">
        <v>-0.0039</v>
      </c>
      <c r="H32" s="62">
        <v>-0.0046</v>
      </c>
      <c r="I32" s="62">
        <v>-0.006862</v>
      </c>
      <c r="J32" s="62">
        <v>-0.001785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7814.31</v>
      </c>
      <c r="I35" s="19">
        <v>0</v>
      </c>
      <c r="J35" s="19">
        <v>0</v>
      </c>
      <c r="K35" s="23">
        <f>SUM(B35:J35)</f>
        <v>7814.31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5551.16</v>
      </c>
      <c r="E39" s="23">
        <f t="shared" si="8"/>
        <v>3244.24</v>
      </c>
      <c r="F39" s="23">
        <f t="shared" si="8"/>
        <v>4806.44</v>
      </c>
      <c r="G39" s="23">
        <f t="shared" si="8"/>
        <v>7190.4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37655.44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108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5551.16</v>
      </c>
      <c r="E43" s="65">
        <f t="shared" si="10"/>
        <v>3244.24</v>
      </c>
      <c r="F43" s="65">
        <f t="shared" si="10"/>
        <v>4806.44</v>
      </c>
      <c r="G43" s="65">
        <f t="shared" si="10"/>
        <v>7190.4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37655.44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1297</v>
      </c>
      <c r="E44" s="67">
        <v>758</v>
      </c>
      <c r="F44" s="67">
        <v>1123</v>
      </c>
      <c r="G44" s="67">
        <v>1680</v>
      </c>
      <c r="H44" s="67">
        <v>868</v>
      </c>
      <c r="I44" s="67">
        <v>249</v>
      </c>
      <c r="J44" s="67">
        <v>518</v>
      </c>
      <c r="K44" s="67">
        <f t="shared" si="9"/>
        <v>8798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1522258.8800000001</v>
      </c>
      <c r="C47" s="22">
        <f aca="true" t="shared" si="11" ref="C47:H47">+C48+C56</f>
        <v>2312224.49</v>
      </c>
      <c r="D47" s="22">
        <f t="shared" si="11"/>
        <v>2697990.91</v>
      </c>
      <c r="E47" s="22">
        <f t="shared" si="11"/>
        <v>1533676.6800000002</v>
      </c>
      <c r="F47" s="22">
        <f t="shared" si="11"/>
        <v>2014886.43</v>
      </c>
      <c r="G47" s="22">
        <f t="shared" si="11"/>
        <v>2862851.06</v>
      </c>
      <c r="H47" s="22">
        <f t="shared" si="11"/>
        <v>1518685.16</v>
      </c>
      <c r="I47" s="22">
        <f>+I48+I56</f>
        <v>586136.36</v>
      </c>
      <c r="J47" s="22">
        <f>+J48+J56</f>
        <v>903570.31</v>
      </c>
      <c r="K47" s="22">
        <f>SUM(B47:J47)</f>
        <v>15952280.280000001</v>
      </c>
    </row>
    <row r="48" spans="1:11" ht="17.25" customHeight="1">
      <c r="A48" s="16" t="s">
        <v>46</v>
      </c>
      <c r="B48" s="23">
        <f>SUM(B49:B55)</f>
        <v>1504824.33</v>
      </c>
      <c r="C48" s="23">
        <f aca="true" t="shared" si="12" ref="C48:H48">SUM(C49:C55)</f>
        <v>2290088.04</v>
      </c>
      <c r="D48" s="23">
        <f t="shared" si="12"/>
        <v>2672650.3400000003</v>
      </c>
      <c r="E48" s="23">
        <f t="shared" si="12"/>
        <v>1512745.6800000002</v>
      </c>
      <c r="F48" s="23">
        <f t="shared" si="12"/>
        <v>1993014.45</v>
      </c>
      <c r="G48" s="23">
        <f t="shared" si="12"/>
        <v>2835080.63</v>
      </c>
      <c r="H48" s="23">
        <f t="shared" si="12"/>
        <v>1500066.2</v>
      </c>
      <c r="I48" s="23">
        <f>SUM(I49:I55)</f>
        <v>586136.36</v>
      </c>
      <c r="J48" s="23">
        <f>SUM(J49:J55)</f>
        <v>890599.39</v>
      </c>
      <c r="K48" s="23">
        <f aca="true" t="shared" si="13" ref="K48:K56">SUM(B48:J48)</f>
        <v>15785205.419999998</v>
      </c>
    </row>
    <row r="49" spans="1:11" ht="17.25" customHeight="1">
      <c r="A49" s="34" t="s">
        <v>47</v>
      </c>
      <c r="B49" s="23">
        <f aca="true" t="shared" si="14" ref="B49:H49">ROUND(B30*B7,2)</f>
        <v>1503723.03</v>
      </c>
      <c r="C49" s="23">
        <f t="shared" si="14"/>
        <v>2283311.89</v>
      </c>
      <c r="D49" s="23">
        <f t="shared" si="14"/>
        <v>2671313.37</v>
      </c>
      <c r="E49" s="23">
        <f t="shared" si="14"/>
        <v>1511975.33</v>
      </c>
      <c r="F49" s="23">
        <f t="shared" si="14"/>
        <v>1991590.37</v>
      </c>
      <c r="G49" s="23">
        <f t="shared" si="14"/>
        <v>2832909.01</v>
      </c>
      <c r="H49" s="23">
        <f t="shared" si="14"/>
        <v>1491254.45</v>
      </c>
      <c r="I49" s="23">
        <f>ROUND(I30*I7,2)</f>
        <v>585968.02</v>
      </c>
      <c r="J49" s="23">
        <f>ROUND(J30*J7,2)</f>
        <v>888979.64</v>
      </c>
      <c r="K49" s="23">
        <f t="shared" si="13"/>
        <v>15761025.11</v>
      </c>
    </row>
    <row r="50" spans="1:11" ht="17.25" customHeight="1">
      <c r="A50" s="34" t="s">
        <v>48</v>
      </c>
      <c r="B50" s="19">
        <v>0</v>
      </c>
      <c r="C50" s="23">
        <f>ROUND(C31*C7,2)</f>
        <v>5075.32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5075.32</v>
      </c>
    </row>
    <row r="51" spans="1:11" ht="17.25" customHeight="1">
      <c r="A51" s="68" t="s">
        <v>110</v>
      </c>
      <c r="B51" s="69">
        <f>ROUND(B32*B7,2)</f>
        <v>-2990.38</v>
      </c>
      <c r="C51" s="69">
        <f>ROUND(C32*C7,2)</f>
        <v>-4072.89</v>
      </c>
      <c r="D51" s="69">
        <f aca="true" t="shared" si="15" ref="D51:J51">ROUND(D32*D7,2)</f>
        <v>-4214.19</v>
      </c>
      <c r="E51" s="69">
        <f t="shared" si="15"/>
        <v>-2473.89</v>
      </c>
      <c r="F51" s="69">
        <f t="shared" si="15"/>
        <v>-3382.36</v>
      </c>
      <c r="G51" s="69">
        <f t="shared" si="15"/>
        <v>-5018.78</v>
      </c>
      <c r="H51" s="69">
        <f t="shared" si="15"/>
        <v>-2717.6</v>
      </c>
      <c r="I51" s="69">
        <f t="shared" si="15"/>
        <v>-897.38</v>
      </c>
      <c r="J51" s="69">
        <f t="shared" si="15"/>
        <v>-597.29</v>
      </c>
      <c r="K51" s="69">
        <f>SUM(B51:J51)</f>
        <v>-26364.76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7814.31</v>
      </c>
      <c r="I53" s="31">
        <f>+I35</f>
        <v>0</v>
      </c>
      <c r="J53" s="31">
        <f>+J35</f>
        <v>0</v>
      </c>
      <c r="K53" s="23">
        <f t="shared" si="13"/>
        <v>7814.31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4091.68</v>
      </c>
      <c r="C55" s="36">
        <v>5773.72</v>
      </c>
      <c r="D55" s="36">
        <v>5551.16</v>
      </c>
      <c r="E55" s="19">
        <v>3244.24</v>
      </c>
      <c r="F55" s="36">
        <v>4806.44</v>
      </c>
      <c r="G55" s="36">
        <v>7190.4</v>
      </c>
      <c r="H55" s="36">
        <v>3715.04</v>
      </c>
      <c r="I55" s="36">
        <v>1065.72</v>
      </c>
      <c r="J55" s="19">
        <v>2217.04</v>
      </c>
      <c r="K55" s="23">
        <f t="shared" si="13"/>
        <v>37655.44</v>
      </c>
    </row>
    <row r="56" spans="1:11" ht="17.25" customHeight="1">
      <c r="A56" s="16" t="s">
        <v>53</v>
      </c>
      <c r="B56" s="36">
        <v>17434.55</v>
      </c>
      <c r="C56" s="36">
        <v>22136.45</v>
      </c>
      <c r="D56" s="36">
        <v>25340.57</v>
      </c>
      <c r="E56" s="36">
        <v>20931</v>
      </c>
      <c r="F56" s="36">
        <v>21871.98</v>
      </c>
      <c r="G56" s="36">
        <v>27770.43</v>
      </c>
      <c r="H56" s="36">
        <v>18618.96</v>
      </c>
      <c r="I56" s="19">
        <v>0</v>
      </c>
      <c r="J56" s="36">
        <v>12970.92</v>
      </c>
      <c r="K56" s="36">
        <f t="shared" si="13"/>
        <v>167074.86000000002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-258074.26</v>
      </c>
      <c r="C60" s="35">
        <f t="shared" si="16"/>
        <v>-245982.84</v>
      </c>
      <c r="D60" s="35">
        <f t="shared" si="16"/>
        <v>-242795.2</v>
      </c>
      <c r="E60" s="35">
        <f t="shared" si="16"/>
        <v>-288360.26</v>
      </c>
      <c r="F60" s="35">
        <f t="shared" si="16"/>
        <v>-277125.32999999996</v>
      </c>
      <c r="G60" s="35">
        <f t="shared" si="16"/>
        <v>-316718.41</v>
      </c>
      <c r="H60" s="35">
        <f t="shared" si="16"/>
        <v>-207028.03</v>
      </c>
      <c r="I60" s="35">
        <f t="shared" si="16"/>
        <v>-80075.33</v>
      </c>
      <c r="J60" s="35">
        <f t="shared" si="16"/>
        <v>-93079.11</v>
      </c>
      <c r="K60" s="35">
        <f>SUM(B60:J60)</f>
        <v>-2009238.7700000003</v>
      </c>
    </row>
    <row r="61" spans="1:11" ht="18.75" customHeight="1">
      <c r="A61" s="16" t="s">
        <v>78</v>
      </c>
      <c r="B61" s="35">
        <f aca="true" t="shared" si="17" ref="B61:J61">B62+B63+B64+B65+B66+B67</f>
        <v>-243734.08000000002</v>
      </c>
      <c r="C61" s="35">
        <f t="shared" si="17"/>
        <v>-225063.5</v>
      </c>
      <c r="D61" s="35">
        <f t="shared" si="17"/>
        <v>-221917.83000000002</v>
      </c>
      <c r="E61" s="35">
        <f t="shared" si="17"/>
        <v>-261894.38</v>
      </c>
      <c r="F61" s="35">
        <f t="shared" si="17"/>
        <v>-258004.53999999998</v>
      </c>
      <c r="G61" s="35">
        <f t="shared" si="17"/>
        <v>-288266.99</v>
      </c>
      <c r="H61" s="35">
        <f t="shared" si="17"/>
        <v>-193097</v>
      </c>
      <c r="I61" s="35">
        <f t="shared" si="17"/>
        <v>-35745.5</v>
      </c>
      <c r="J61" s="35">
        <f t="shared" si="17"/>
        <v>-66815</v>
      </c>
      <c r="K61" s="35">
        <f aca="true" t="shared" si="18" ref="K61:K94">SUM(B61:J61)</f>
        <v>-1794538.82</v>
      </c>
    </row>
    <row r="62" spans="1:11" ht="18.75" customHeight="1">
      <c r="A62" s="12" t="s">
        <v>79</v>
      </c>
      <c r="B62" s="35">
        <f>-ROUND(B9*$D$3,2)</f>
        <v>-155008</v>
      </c>
      <c r="C62" s="35">
        <f aca="true" t="shared" si="19" ref="C62:J62">-ROUND(C9*$D$3,2)</f>
        <v>-218085</v>
      </c>
      <c r="D62" s="35">
        <f t="shared" si="19"/>
        <v>-193105.5</v>
      </c>
      <c r="E62" s="35">
        <f t="shared" si="19"/>
        <v>-142842</v>
      </c>
      <c r="F62" s="35">
        <f t="shared" si="19"/>
        <v>-161997.5</v>
      </c>
      <c r="G62" s="35">
        <f t="shared" si="19"/>
        <v>-206461.5</v>
      </c>
      <c r="H62" s="35">
        <f t="shared" si="19"/>
        <v>-193067</v>
      </c>
      <c r="I62" s="35">
        <f t="shared" si="19"/>
        <v>-35745.5</v>
      </c>
      <c r="J62" s="35">
        <f t="shared" si="19"/>
        <v>-66815</v>
      </c>
      <c r="K62" s="35">
        <f t="shared" si="18"/>
        <v>-1373127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104</v>
      </c>
      <c r="B64" s="35">
        <v>-745.5</v>
      </c>
      <c r="C64" s="35">
        <v>-273</v>
      </c>
      <c r="D64" s="35">
        <v>-325.5</v>
      </c>
      <c r="E64" s="35">
        <v>-920.5</v>
      </c>
      <c r="F64" s="35">
        <v>-469</v>
      </c>
      <c r="G64" s="35">
        <v>-367.5</v>
      </c>
      <c r="H64" s="19">
        <v>-3.5</v>
      </c>
      <c r="I64" s="19">
        <v>0</v>
      </c>
      <c r="J64" s="19">
        <v>0</v>
      </c>
      <c r="K64" s="35">
        <f t="shared" si="18"/>
        <v>-3104.5</v>
      </c>
    </row>
    <row r="65" spans="1:11" ht="18.75" customHeight="1">
      <c r="A65" s="12" t="s">
        <v>111</v>
      </c>
      <c r="B65" s="19">
        <v>-1494.5</v>
      </c>
      <c r="C65" s="19">
        <v>-367.5</v>
      </c>
      <c r="D65" s="19">
        <v>-612.5</v>
      </c>
      <c r="E65" s="19">
        <v>-1151.5</v>
      </c>
      <c r="F65" s="19">
        <v>-294</v>
      </c>
      <c r="G65" s="19">
        <v>-392</v>
      </c>
      <c r="H65" s="19">
        <v>0</v>
      </c>
      <c r="I65" s="19">
        <v>0</v>
      </c>
      <c r="J65" s="19">
        <v>0</v>
      </c>
      <c r="K65" s="35">
        <f t="shared" si="18"/>
        <v>-4312</v>
      </c>
    </row>
    <row r="66" spans="1:11" ht="18.75" customHeight="1">
      <c r="A66" s="12" t="s">
        <v>56</v>
      </c>
      <c r="B66" s="47">
        <v>-86441.08</v>
      </c>
      <c r="C66" s="47">
        <v>-6338</v>
      </c>
      <c r="D66" s="47">
        <v>-27784.33</v>
      </c>
      <c r="E66" s="47">
        <v>-116980.38</v>
      </c>
      <c r="F66" s="47">
        <v>-95244.04</v>
      </c>
      <c r="G66" s="47">
        <v>-81045.99</v>
      </c>
      <c r="H66" s="19">
        <v>-26.5</v>
      </c>
      <c r="I66" s="19">
        <v>0</v>
      </c>
      <c r="J66" s="19">
        <v>0</v>
      </c>
      <c r="K66" s="35">
        <f t="shared" si="18"/>
        <v>-413860.32</v>
      </c>
    </row>
    <row r="67" spans="1:11" ht="18.75" customHeight="1">
      <c r="A67" s="12" t="s">
        <v>57</v>
      </c>
      <c r="B67" s="19">
        <v>-45</v>
      </c>
      <c r="C67" s="19">
        <v>0</v>
      </c>
      <c r="D67" s="19">
        <v>-90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5">
        <f t="shared" si="18"/>
        <v>-135</v>
      </c>
    </row>
    <row r="68" spans="1:11" ht="18.75" customHeight="1">
      <c r="A68" s="12" t="s">
        <v>83</v>
      </c>
      <c r="B68" s="35">
        <f aca="true" t="shared" si="20" ref="B68:J68">SUM(B69:B92)</f>
        <v>-14340.18</v>
      </c>
      <c r="C68" s="35">
        <f t="shared" si="20"/>
        <v>-20919.34</v>
      </c>
      <c r="D68" s="35">
        <f t="shared" si="20"/>
        <v>-20877.37</v>
      </c>
      <c r="E68" s="35">
        <f t="shared" si="20"/>
        <v>-26465.88</v>
      </c>
      <c r="F68" s="35">
        <f t="shared" si="20"/>
        <v>-19120.79</v>
      </c>
      <c r="G68" s="35">
        <f t="shared" si="20"/>
        <v>-28451.42</v>
      </c>
      <c r="H68" s="35">
        <f t="shared" si="20"/>
        <v>-13931.029999999999</v>
      </c>
      <c r="I68" s="35">
        <f t="shared" si="20"/>
        <v>-44329.83</v>
      </c>
      <c r="J68" s="35">
        <f t="shared" si="20"/>
        <v>-26264.11</v>
      </c>
      <c r="K68" s="35">
        <f t="shared" si="18"/>
        <v>-214699.95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-142.2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-178.2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-1103.33</v>
      </c>
      <c r="E71" s="19">
        <v>0</v>
      </c>
      <c r="F71" s="35">
        <v>-393.33</v>
      </c>
      <c r="G71" s="19">
        <v>0</v>
      </c>
      <c r="H71" s="19">
        <v>0</v>
      </c>
      <c r="I71" s="47">
        <v>-2050.12</v>
      </c>
      <c r="J71" s="19">
        <v>0</v>
      </c>
      <c r="K71" s="35">
        <f t="shared" si="18"/>
        <v>-3546.7799999999997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7">
        <v>-30000</v>
      </c>
      <c r="J72" s="19">
        <v>0</v>
      </c>
      <c r="K72" s="48">
        <f t="shared" si="18"/>
        <v>-30000</v>
      </c>
    </row>
    <row r="73" spans="1:11" ht="18.75" customHeight="1">
      <c r="A73" s="34" t="s">
        <v>62</v>
      </c>
      <c r="B73" s="35">
        <v>-14109.06</v>
      </c>
      <c r="C73" s="35">
        <v>-20481.82</v>
      </c>
      <c r="D73" s="35">
        <v>-19362.28</v>
      </c>
      <c r="E73" s="35">
        <v>-13578</v>
      </c>
      <c r="F73" s="35">
        <v>-18658.98</v>
      </c>
      <c r="G73" s="35">
        <v>-28433.42</v>
      </c>
      <c r="H73" s="35">
        <v>-13922.47</v>
      </c>
      <c r="I73" s="35">
        <v>-4894.39</v>
      </c>
      <c r="J73" s="35">
        <v>-10090.2</v>
      </c>
      <c r="K73" s="48">
        <f t="shared" si="18"/>
        <v>-143530.62000000002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124</v>
      </c>
      <c r="B91" s="35">
        <v>-231.12</v>
      </c>
      <c r="C91" s="35">
        <v>-295.32</v>
      </c>
      <c r="D91" s="35">
        <v>-393.76</v>
      </c>
      <c r="E91" s="35">
        <v>-158.36</v>
      </c>
      <c r="F91" s="35">
        <v>-68.48</v>
      </c>
      <c r="G91" s="35">
        <v>0</v>
      </c>
      <c r="H91" s="35">
        <v>-8.56</v>
      </c>
      <c r="I91" s="35">
        <v>0</v>
      </c>
      <c r="J91" s="35">
        <v>0</v>
      </c>
      <c r="K91" s="35">
        <f t="shared" si="18"/>
        <v>-1155.6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-12729.52</v>
      </c>
      <c r="F92" s="19">
        <v>0</v>
      </c>
      <c r="G92" s="19">
        <v>0</v>
      </c>
      <c r="H92" s="19">
        <v>0</v>
      </c>
      <c r="I92" s="48">
        <v>-7385.32</v>
      </c>
      <c r="J92" s="48">
        <v>-16173.91</v>
      </c>
      <c r="K92" s="48">
        <f t="shared" si="18"/>
        <v>-36288.75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5"/>
    </row>
    <row r="95" spans="1:12" ht="18.75" customHeight="1">
      <c r="A95" s="16" t="s">
        <v>107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1264184.62</v>
      </c>
      <c r="C97" s="24">
        <f t="shared" si="21"/>
        <v>2066241.65</v>
      </c>
      <c r="D97" s="24">
        <f t="shared" si="21"/>
        <v>2455195.71</v>
      </c>
      <c r="E97" s="24">
        <f t="shared" si="21"/>
        <v>1245316.4200000004</v>
      </c>
      <c r="F97" s="24">
        <f t="shared" si="21"/>
        <v>1737761.0999999999</v>
      </c>
      <c r="G97" s="24">
        <f t="shared" si="21"/>
        <v>2546132.65</v>
      </c>
      <c r="H97" s="24">
        <f t="shared" si="21"/>
        <v>1311657.13</v>
      </c>
      <c r="I97" s="24">
        <f>+I98+I99</f>
        <v>506061.02999999997</v>
      </c>
      <c r="J97" s="24">
        <f>+J98+J99</f>
        <v>810491.2000000001</v>
      </c>
      <c r="K97" s="48">
        <f>SUM(B97:J97)</f>
        <v>13943041.51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1246750.07</v>
      </c>
      <c r="C98" s="24">
        <f t="shared" si="22"/>
        <v>2044105.2</v>
      </c>
      <c r="D98" s="24">
        <f t="shared" si="22"/>
        <v>2429855.14</v>
      </c>
      <c r="E98" s="24">
        <f t="shared" si="22"/>
        <v>1224385.4200000004</v>
      </c>
      <c r="F98" s="24">
        <f t="shared" si="22"/>
        <v>1715889.1199999999</v>
      </c>
      <c r="G98" s="24">
        <f t="shared" si="22"/>
        <v>2518362.2199999997</v>
      </c>
      <c r="H98" s="24">
        <f t="shared" si="22"/>
        <v>1293038.17</v>
      </c>
      <c r="I98" s="24">
        <f t="shared" si="22"/>
        <v>506061.02999999997</v>
      </c>
      <c r="J98" s="24">
        <f t="shared" si="22"/>
        <v>797520.28</v>
      </c>
      <c r="K98" s="48">
        <f>SUM(B98:J98)</f>
        <v>13775966.649999997</v>
      </c>
      <c r="L98" s="54"/>
    </row>
    <row r="99" spans="1:11" ht="18" customHeight="1">
      <c r="A99" s="16" t="s">
        <v>105</v>
      </c>
      <c r="B99" s="24">
        <f aca="true" t="shared" si="23" ref="B99:J99">IF(+B56+B95+B100&lt;0,0,(B56+B95+B100))</f>
        <v>17434.55</v>
      </c>
      <c r="C99" s="24">
        <f t="shared" si="23"/>
        <v>22136.45</v>
      </c>
      <c r="D99" s="24">
        <f t="shared" si="23"/>
        <v>25340.57</v>
      </c>
      <c r="E99" s="24">
        <f t="shared" si="23"/>
        <v>20931</v>
      </c>
      <c r="F99" s="24">
        <f t="shared" si="23"/>
        <v>21871.98</v>
      </c>
      <c r="G99" s="24">
        <f t="shared" si="23"/>
        <v>27770.43</v>
      </c>
      <c r="H99" s="24">
        <f t="shared" si="23"/>
        <v>18618.96</v>
      </c>
      <c r="I99" s="19">
        <f t="shared" si="23"/>
        <v>0</v>
      </c>
      <c r="J99" s="24">
        <f t="shared" si="23"/>
        <v>12970.92</v>
      </c>
      <c r="K99" s="48">
        <f>SUM(B99:J99)</f>
        <v>167074.86000000002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13943041.499999996</v>
      </c>
      <c r="L105" s="54"/>
    </row>
    <row r="106" spans="1:11" ht="18.75" customHeight="1">
      <c r="A106" s="26" t="s">
        <v>74</v>
      </c>
      <c r="B106" s="27">
        <v>165392.85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165392.85</v>
      </c>
    </row>
    <row r="107" spans="1:11" ht="18.75" customHeight="1">
      <c r="A107" s="26" t="s">
        <v>75</v>
      </c>
      <c r="B107" s="27">
        <v>1098791.77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1098791.77</v>
      </c>
    </row>
    <row r="108" spans="1:11" ht="18.75" customHeight="1">
      <c r="A108" s="26" t="s">
        <v>76</v>
      </c>
      <c r="B108" s="40">
        <v>0</v>
      </c>
      <c r="C108" s="27">
        <f>+C97</f>
        <v>2066241.65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2066241.65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2455195.71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2455195.71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1245316.4200000004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1245316.4200000004</v>
      </c>
    </row>
    <row r="111" spans="1:11" ht="18.75" customHeight="1">
      <c r="A111" s="70" t="s">
        <v>112</v>
      </c>
      <c r="B111" s="40">
        <v>0</v>
      </c>
      <c r="C111" s="40">
        <v>0</v>
      </c>
      <c r="D111" s="40">
        <v>0</v>
      </c>
      <c r="E111" s="40">
        <v>0</v>
      </c>
      <c r="F111" s="27">
        <v>337028.99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337028.99</v>
      </c>
    </row>
    <row r="112" spans="1:11" ht="18.75" customHeight="1">
      <c r="A112" s="70" t="s">
        <v>113</v>
      </c>
      <c r="B112" s="40">
        <v>0</v>
      </c>
      <c r="C112" s="40">
        <v>0</v>
      </c>
      <c r="D112" s="40">
        <v>0</v>
      </c>
      <c r="E112" s="40">
        <v>0</v>
      </c>
      <c r="F112" s="27">
        <v>635214.34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635214.34</v>
      </c>
    </row>
    <row r="113" spans="1:11" ht="18.75" customHeight="1">
      <c r="A113" s="70" t="s">
        <v>114</v>
      </c>
      <c r="B113" s="40">
        <v>0</v>
      </c>
      <c r="C113" s="40">
        <v>0</v>
      </c>
      <c r="D113" s="40">
        <v>0</v>
      </c>
      <c r="E113" s="40">
        <v>0</v>
      </c>
      <c r="F113" s="27">
        <v>765517.77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765517.77</v>
      </c>
    </row>
    <row r="114" spans="1:11" ht="18.75" customHeight="1">
      <c r="A114" s="70" t="s">
        <v>115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752999.42</v>
      </c>
      <c r="H114" s="40">
        <v>0</v>
      </c>
      <c r="I114" s="40">
        <v>0</v>
      </c>
      <c r="J114" s="40">
        <v>0</v>
      </c>
      <c r="K114" s="41">
        <f t="shared" si="24"/>
        <v>752999.42</v>
      </c>
    </row>
    <row r="115" spans="1:11" ht="18.75" customHeight="1">
      <c r="A115" s="70" t="s">
        <v>116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58943.1</v>
      </c>
      <c r="H115" s="40">
        <v>0</v>
      </c>
      <c r="I115" s="40">
        <v>0</v>
      </c>
      <c r="J115" s="40">
        <v>0</v>
      </c>
      <c r="K115" s="41">
        <f t="shared" si="24"/>
        <v>58943.1</v>
      </c>
    </row>
    <row r="116" spans="1:11" ht="18.75" customHeight="1">
      <c r="A116" s="70" t="s">
        <v>117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399399.89</v>
      </c>
      <c r="H116" s="40">
        <v>0</v>
      </c>
      <c r="I116" s="40">
        <v>0</v>
      </c>
      <c r="J116" s="40">
        <v>0</v>
      </c>
      <c r="K116" s="41">
        <f t="shared" si="24"/>
        <v>399399.89</v>
      </c>
    </row>
    <row r="117" spans="1:11" ht="18.75" customHeight="1">
      <c r="A117" s="70" t="s">
        <v>118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375287.37</v>
      </c>
      <c r="H117" s="40">
        <v>0</v>
      </c>
      <c r="I117" s="40">
        <v>0</v>
      </c>
      <c r="J117" s="40">
        <v>0</v>
      </c>
      <c r="K117" s="41">
        <f t="shared" si="24"/>
        <v>375287.37</v>
      </c>
    </row>
    <row r="118" spans="1:11" ht="18.75" customHeight="1">
      <c r="A118" s="70" t="s">
        <v>119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959502.86</v>
      </c>
      <c r="H118" s="40">
        <v>0</v>
      </c>
      <c r="I118" s="40">
        <v>0</v>
      </c>
      <c r="J118" s="40">
        <v>0</v>
      </c>
      <c r="K118" s="41">
        <f t="shared" si="24"/>
        <v>959502.86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480335.45</v>
      </c>
      <c r="I119" s="40">
        <v>0</v>
      </c>
      <c r="J119" s="40">
        <v>0</v>
      </c>
      <c r="K119" s="41">
        <f t="shared" si="24"/>
        <v>480335.45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831321.68</v>
      </c>
      <c r="I120" s="40">
        <v>0</v>
      </c>
      <c r="J120" s="40">
        <v>0</v>
      </c>
      <c r="K120" s="41">
        <f t="shared" si="24"/>
        <v>831321.68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506061.03</v>
      </c>
      <c r="J121" s="40">
        <v>0</v>
      </c>
      <c r="K121" s="41">
        <f t="shared" si="24"/>
        <v>506061.03</v>
      </c>
    </row>
    <row r="122" spans="1:11" ht="18.75" customHeight="1">
      <c r="A122" s="71" t="s">
        <v>123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810491.2</v>
      </c>
      <c r="K122" s="44">
        <f t="shared" si="24"/>
        <v>810491.2</v>
      </c>
    </row>
    <row r="123" spans="1:11" ht="18.75" customHeight="1">
      <c r="A123" s="39"/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</v>
      </c>
      <c r="K123" s="51"/>
    </row>
    <row r="124" ht="18.75" customHeight="1">
      <c r="A124" s="59"/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2015-06-16T17:44:30Z</dcterms:modified>
  <cp:category/>
  <cp:version/>
  <cp:contentType/>
  <cp:contentStatus/>
</cp:coreProperties>
</file>