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<sst xmlns="http://schemas.openxmlformats.org/spreadsheetml/2006/main" count="126" uniqueCount="126">
  <si>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</si>
  <si>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</si>
  <si>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</si>
  <si>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</si>
  <si>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</si>
  <si>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</si>
  <si>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</si>
  <si>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</si>
  <si>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</si>
  <si>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</si>
  <si>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</si>
  <si>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</si>
  <si>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</si>
  <si>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</si>
  <si>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</si>
  <si>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</si>
  <si>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</si>
  <si>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</si>
  <si>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</si>
  <si>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</si>
  <si>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</si>
  <si>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</si>
  <si>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</si>
  <si>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</si>
  <si>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</si>
  <si>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</si>
  <si>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</si>
  <si>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</si>
  <si>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</si>
  <si>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</si>
  <si>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</si>
  <si>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</si>
  <si>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</si>
  <si>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</si>
  <si>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</si>
  <si>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</si>
  <si>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</si>
  <si>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</si>
  <si>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</si>
  <si>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</si>
  <si>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</si>
  <si>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</si>
  <si>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</si>
  <si>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</si>
  <si>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</si>
  <si>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</si>
  <si>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</si>
  <si>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</si>
  <si>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</si>
  <si>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</si>
  <si>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</si>
  <si>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</si>
  <si>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</si>
  <si>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</si>
  <si>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</si>
  <si>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</si>
  <si>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</si>
  <si>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</si>
  <si>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</si>
  <si>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</si>
  <si>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</si>
  <si>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</si>
  <si>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</si>
  <si>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</si>
  <si>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</si>
  <si>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</si>
  <si>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</si>
  <si>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</si>
  <si>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</si>
  <si>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</si>
  <si>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</si>
  <si>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</si>
  <si>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</si>
  <si>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</si>
  <si>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</si>
  <si>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</si>
  <si>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</si>
  <si>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</si>
  <si>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</si>
  <si>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</si>
  <si>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</si>
  <si>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</si>
  <si>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</si>
  <si>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</si>
  <si>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</si>
  <si>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</si>
  <si>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</si>
  <si>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</si>
  <si>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</si>
  <si>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</si>
  <si>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</si>
  <si>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</si>
  <si>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</si>
  <si>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</si>
  <si>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</si>
  <si>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</si>
  <si>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</si>
  <si>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</si>
  <si>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</si>
  <si>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</si>
  <si>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</si>
  <si>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</si>
  <si>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</si>
  <si>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</si>
  <si>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</si>
  <si>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</si>
  <si>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</si>
  <si>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</si>
  <si>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</si>
  <si>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</si>
  <si>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</si>
  <si>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</si>
  <si>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</si>
  <si>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</si>
  <si>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</si>
  <si>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</si>
  <si>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</si>
  <si>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</si>
  <si>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</si>
  <si>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</si>
  <si>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</si>
  <si>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</si>
  <si>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</si>
  <si>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</si>
  <si>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</si>
  <si>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09/06/15 - VENCIMENTO 16/06/15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</si>
</sst>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623118</v>
      </c>
      <c r="C7" s="9">
        <f t="shared" si="0"/>
        <v>828618</v>
      </c>
      <c r="D7" s="9">
        <f t="shared" si="0"/>
        <v>866318</v>
      </c>
      <c r="E7" s="9">
        <f t="shared" si="0"/>
        <v>573303</v>
      </c>
      <c r="F7" s="9">
        <f t="shared" si="0"/>
        <v>778327</v>
      </c>
      <c r="G7" s="9">
        <f t="shared" si="0"/>
        <v>1278819</v>
      </c>
      <c r="H7" s="9">
        <f t="shared" si="0"/>
        <v>589655</v>
      </c>
      <c r="I7" s="9">
        <f t="shared" si="0"/>
        <v>131948</v>
      </c>
      <c r="J7" s="9">
        <f t="shared" si="0"/>
        <v>331889</v>
      </c>
      <c r="K7" s="9">
        <f t="shared" si="0"/>
        <v>6001995</v>
      </c>
      <c r="L7" s="52"/>
    </row>
    <row r="8" spans="1:11" ht="17.25" customHeight="1">
      <c r="A8" s="10" t="s">
        <v>103</v>
      </c>
      <c r="B8" s="11">
        <f>B9+B12+B16</f>
        <v>379311</v>
      </c>
      <c r="C8" s="11">
        <f aca="true" t="shared" si="1" ref="C8:J8">C9+C12+C16</f>
        <v>514757</v>
      </c>
      <c r="D8" s="11">
        <f t="shared" si="1"/>
        <v>505585</v>
      </c>
      <c r="E8" s="11">
        <f t="shared" si="1"/>
        <v>349017</v>
      </c>
      <c r="F8" s="11">
        <f t="shared" si="1"/>
        <v>450545</v>
      </c>
      <c r="G8" s="11">
        <f t="shared" si="1"/>
        <v>724811</v>
      </c>
      <c r="H8" s="11">
        <f t="shared" si="1"/>
        <v>371866</v>
      </c>
      <c r="I8" s="11">
        <f t="shared" si="1"/>
        <v>73360</v>
      </c>
      <c r="J8" s="11">
        <f t="shared" si="1"/>
        <v>193436</v>
      </c>
      <c r="K8" s="11">
        <f>SUM(B8:J8)</f>
        <v>3562688</v>
      </c>
    </row>
    <row r="9" spans="1:11" ht="17.25" customHeight="1">
      <c r="A9" s="15" t="s">
        <v>17</v>
      </c>
      <c r="B9" s="13">
        <f>+B10+B11</f>
        <v>47586</v>
      </c>
      <c r="C9" s="13">
        <f aca="true" t="shared" si="2" ref="C9:J9">+C10+C11</f>
        <v>66391</v>
      </c>
      <c r="D9" s="13">
        <f t="shared" si="2"/>
        <v>60324</v>
      </c>
      <c r="E9" s="13">
        <f t="shared" si="2"/>
        <v>43505</v>
      </c>
      <c r="F9" s="13">
        <f t="shared" si="2"/>
        <v>49283</v>
      </c>
      <c r="G9" s="13">
        <f t="shared" si="2"/>
        <v>64033</v>
      </c>
      <c r="H9" s="13">
        <f t="shared" si="2"/>
        <v>57578</v>
      </c>
      <c r="I9" s="13">
        <f t="shared" si="2"/>
        <v>10862</v>
      </c>
      <c r="J9" s="13">
        <f t="shared" si="2"/>
        <v>20685</v>
      </c>
      <c r="K9" s="11">
        <f>SUM(B9:J9)</f>
        <v>420247</v>
      </c>
    </row>
    <row r="10" spans="1:11" ht="17.25" customHeight="1">
      <c r="A10" s="29" t="s">
        <v>18</v>
      </c>
      <c r="B10" s="13">
        <v>47586</v>
      </c>
      <c r="C10" s="13">
        <v>66391</v>
      </c>
      <c r="D10" s="13">
        <v>60324</v>
      </c>
      <c r="E10" s="13">
        <v>43505</v>
      </c>
      <c r="F10" s="13">
        <v>49283</v>
      </c>
      <c r="G10" s="13">
        <v>64033</v>
      </c>
      <c r="H10" s="13">
        <v>57578</v>
      </c>
      <c r="I10" s="13">
        <v>10862</v>
      </c>
      <c r="J10" s="13">
        <v>20685</v>
      </c>
      <c r="K10" s="11">
        <f>SUM(B10:J10)</f>
        <v>420247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273147</v>
      </c>
      <c r="C12" s="17">
        <f t="shared" si="3"/>
        <v>367940</v>
      </c>
      <c r="D12" s="17">
        <f t="shared" si="3"/>
        <v>368817</v>
      </c>
      <c r="E12" s="17">
        <f t="shared" si="3"/>
        <v>256078</v>
      </c>
      <c r="F12" s="17">
        <f t="shared" si="3"/>
        <v>335315</v>
      </c>
      <c r="G12" s="17">
        <f t="shared" si="3"/>
        <v>558391</v>
      </c>
      <c r="H12" s="17">
        <f t="shared" si="3"/>
        <v>266852</v>
      </c>
      <c r="I12" s="17">
        <f t="shared" si="3"/>
        <v>50799</v>
      </c>
      <c r="J12" s="17">
        <f t="shared" si="3"/>
        <v>141443</v>
      </c>
      <c r="K12" s="11">
        <f aca="true" t="shared" si="4" ref="K12:K27">SUM(B12:J12)</f>
        <v>2618782</v>
      </c>
    </row>
    <row r="13" spans="1:13" ht="17.25" customHeight="1">
      <c r="A13" s="14" t="s">
        <v>20</v>
      </c>
      <c r="B13" s="13">
        <v>126938</v>
      </c>
      <c r="C13" s="13">
        <v>182754</v>
      </c>
      <c r="D13" s="13">
        <v>187309</v>
      </c>
      <c r="E13" s="13">
        <v>127153</v>
      </c>
      <c r="F13" s="13">
        <v>165970</v>
      </c>
      <c r="G13" s="13">
        <v>262618</v>
      </c>
      <c r="H13" s="13">
        <v>121706</v>
      </c>
      <c r="I13" s="13">
        <v>27219</v>
      </c>
      <c r="J13" s="13">
        <v>72551</v>
      </c>
      <c r="K13" s="11">
        <f t="shared" si="4"/>
        <v>1274218</v>
      </c>
      <c r="L13" s="52"/>
      <c r="M13" s="53"/>
    </row>
    <row r="14" spans="1:12" ht="17.25" customHeight="1">
      <c r="A14" s="14" t="s">
        <v>21</v>
      </c>
      <c r="B14" s="13">
        <v>129677</v>
      </c>
      <c r="C14" s="13">
        <v>159886</v>
      </c>
      <c r="D14" s="13">
        <v>159076</v>
      </c>
      <c r="E14" s="13">
        <v>112454</v>
      </c>
      <c r="F14" s="13">
        <v>151224</v>
      </c>
      <c r="G14" s="13">
        <v>268799</v>
      </c>
      <c r="H14" s="13">
        <v>123881</v>
      </c>
      <c r="I14" s="13">
        <v>19517</v>
      </c>
      <c r="J14" s="13">
        <v>61664</v>
      </c>
      <c r="K14" s="11">
        <f t="shared" si="4"/>
        <v>1186178</v>
      </c>
      <c r="L14" s="52"/>
    </row>
    <row r="15" spans="1:11" ht="17.25" customHeight="1">
      <c r="A15" s="14" t="s">
        <v>22</v>
      </c>
      <c r="B15" s="13">
        <v>16532</v>
      </c>
      <c r="C15" s="13">
        <v>25300</v>
      </c>
      <c r="D15" s="13">
        <v>22432</v>
      </c>
      <c r="E15" s="13">
        <v>16471</v>
      </c>
      <c r="F15" s="13">
        <v>18121</v>
      </c>
      <c r="G15" s="13">
        <v>26974</v>
      </c>
      <c r="H15" s="13">
        <v>21265</v>
      </c>
      <c r="I15" s="13">
        <v>4063</v>
      </c>
      <c r="J15" s="13">
        <v>7228</v>
      </c>
      <c r="K15" s="11">
        <f t="shared" si="4"/>
        <v>158386</v>
      </c>
    </row>
    <row r="16" spans="1:11" ht="17.25" customHeight="1">
      <c r="A16" s="15" t="s">
        <v>99</v>
      </c>
      <c r="B16" s="13">
        <f>B17+B18+B19</f>
        <v>58578</v>
      </c>
      <c r="C16" s="13">
        <f aca="true" t="shared" si="5" ref="C16:J16">C17+C18+C19</f>
        <v>80426</v>
      </c>
      <c r="D16" s="13">
        <f t="shared" si="5"/>
        <v>76444</v>
      </c>
      <c r="E16" s="13">
        <f t="shared" si="5"/>
        <v>49434</v>
      </c>
      <c r="F16" s="13">
        <f t="shared" si="5"/>
        <v>65947</v>
      </c>
      <c r="G16" s="13">
        <f t="shared" si="5"/>
        <v>102387</v>
      </c>
      <c r="H16" s="13">
        <f t="shared" si="5"/>
        <v>47436</v>
      </c>
      <c r="I16" s="13">
        <f t="shared" si="5"/>
        <v>11699</v>
      </c>
      <c r="J16" s="13">
        <f t="shared" si="5"/>
        <v>31308</v>
      </c>
      <c r="K16" s="11">
        <f t="shared" si="4"/>
        <v>523659</v>
      </c>
    </row>
    <row r="17" spans="1:11" ht="17.25" customHeight="1">
      <c r="A17" s="14" t="s">
        <v>100</v>
      </c>
      <c r="B17" s="13">
        <v>11024</v>
      </c>
      <c r="C17" s="13">
        <v>15200</v>
      </c>
      <c r="D17" s="13">
        <v>13958</v>
      </c>
      <c r="E17" s="13">
        <v>10332</v>
      </c>
      <c r="F17" s="13">
        <v>14283</v>
      </c>
      <c r="G17" s="13">
        <v>23399</v>
      </c>
      <c r="H17" s="13">
        <v>11460</v>
      </c>
      <c r="I17" s="13">
        <v>2451</v>
      </c>
      <c r="J17" s="13">
        <v>5450</v>
      </c>
      <c r="K17" s="11">
        <f t="shared" si="4"/>
        <v>107557</v>
      </c>
    </row>
    <row r="18" spans="1:11" ht="17.25" customHeight="1">
      <c r="A18" s="14" t="s">
        <v>101</v>
      </c>
      <c r="B18" s="13">
        <v>2517</v>
      </c>
      <c r="C18" s="13">
        <v>2633</v>
      </c>
      <c r="D18" s="13">
        <v>3196</v>
      </c>
      <c r="E18" s="13">
        <v>2358</v>
      </c>
      <c r="F18" s="13">
        <v>3058</v>
      </c>
      <c r="G18" s="13">
        <v>5989</v>
      </c>
      <c r="H18" s="13">
        <v>1986</v>
      </c>
      <c r="I18" s="13">
        <v>476</v>
      </c>
      <c r="J18" s="13">
        <v>1315</v>
      </c>
      <c r="K18" s="11">
        <f t="shared" si="4"/>
        <v>23528</v>
      </c>
    </row>
    <row r="19" spans="1:11" ht="17.25" customHeight="1">
      <c r="A19" s="14" t="s">
        <v>102</v>
      </c>
      <c r="B19" s="13">
        <v>45037</v>
      </c>
      <c r="C19" s="13">
        <v>62593</v>
      </c>
      <c r="D19" s="13">
        <v>59290</v>
      </c>
      <c r="E19" s="13">
        <v>36744</v>
      </c>
      <c r="F19" s="13">
        <v>48606</v>
      </c>
      <c r="G19" s="13">
        <v>72999</v>
      </c>
      <c r="H19" s="13">
        <v>33990</v>
      </c>
      <c r="I19" s="13">
        <v>8772</v>
      </c>
      <c r="J19" s="13">
        <v>24543</v>
      </c>
      <c r="K19" s="11">
        <f t="shared" si="4"/>
        <v>392574</v>
      </c>
    </row>
    <row r="20" spans="1:11" ht="17.25" customHeight="1">
      <c r="A20" s="16" t="s">
        <v>23</v>
      </c>
      <c r="B20" s="11">
        <f>+B21+B22+B23</f>
        <v>186203</v>
      </c>
      <c r="C20" s="11">
        <f aca="true" t="shared" si="6" ref="C20:J20">+C21+C22+C23</f>
        <v>222245</v>
      </c>
      <c r="D20" s="11">
        <f t="shared" si="6"/>
        <v>254499</v>
      </c>
      <c r="E20" s="11">
        <f t="shared" si="6"/>
        <v>159375</v>
      </c>
      <c r="F20" s="11">
        <f t="shared" si="6"/>
        <v>249632</v>
      </c>
      <c r="G20" s="11">
        <f t="shared" si="6"/>
        <v>459054</v>
      </c>
      <c r="H20" s="11">
        <f t="shared" si="6"/>
        <v>162440</v>
      </c>
      <c r="I20" s="11">
        <f t="shared" si="6"/>
        <v>38987</v>
      </c>
      <c r="J20" s="11">
        <f t="shared" si="6"/>
        <v>93476</v>
      </c>
      <c r="K20" s="11">
        <f t="shared" si="4"/>
        <v>1825911</v>
      </c>
    </row>
    <row r="21" spans="1:12" ht="17.25" customHeight="1">
      <c r="A21" s="12" t="s">
        <v>24</v>
      </c>
      <c r="B21" s="13">
        <v>97640</v>
      </c>
      <c r="C21" s="13">
        <v>127559</v>
      </c>
      <c r="D21" s="13">
        <v>146328</v>
      </c>
      <c r="E21" s="13">
        <v>90693</v>
      </c>
      <c r="F21" s="13">
        <v>139915</v>
      </c>
      <c r="G21" s="13">
        <v>240378</v>
      </c>
      <c r="H21" s="13">
        <v>89791</v>
      </c>
      <c r="I21" s="13">
        <v>23616</v>
      </c>
      <c r="J21" s="13">
        <v>53369</v>
      </c>
      <c r="K21" s="11">
        <f t="shared" si="4"/>
        <v>1009289</v>
      </c>
      <c r="L21" s="52"/>
    </row>
    <row r="22" spans="1:12" ht="17.25" customHeight="1">
      <c r="A22" s="12" t="s">
        <v>25</v>
      </c>
      <c r="B22" s="13">
        <v>80438</v>
      </c>
      <c r="C22" s="13">
        <v>84253</v>
      </c>
      <c r="D22" s="13">
        <v>96789</v>
      </c>
      <c r="E22" s="13">
        <v>61937</v>
      </c>
      <c r="F22" s="13">
        <v>100513</v>
      </c>
      <c r="G22" s="13">
        <v>202671</v>
      </c>
      <c r="H22" s="13">
        <v>64387</v>
      </c>
      <c r="I22" s="13">
        <v>13456</v>
      </c>
      <c r="J22" s="13">
        <v>36536</v>
      </c>
      <c r="K22" s="11">
        <f t="shared" si="4"/>
        <v>740980</v>
      </c>
      <c r="L22" s="52"/>
    </row>
    <row r="23" spans="1:11" ht="17.25" customHeight="1">
      <c r="A23" s="12" t="s">
        <v>26</v>
      </c>
      <c r="B23" s="13">
        <v>8125</v>
      </c>
      <c r="C23" s="13">
        <v>10433</v>
      </c>
      <c r="D23" s="13">
        <v>11382</v>
      </c>
      <c r="E23" s="13">
        <v>6745</v>
      </c>
      <c r="F23" s="13">
        <v>9204</v>
      </c>
      <c r="G23" s="13">
        <v>16005</v>
      </c>
      <c r="H23" s="13">
        <v>8262</v>
      </c>
      <c r="I23" s="13">
        <v>1915</v>
      </c>
      <c r="J23" s="13">
        <v>3571</v>
      </c>
      <c r="K23" s="11">
        <f t="shared" si="4"/>
        <v>75642</v>
      </c>
    </row>
    <row r="24" spans="1:11" ht="17.25" customHeight="1">
      <c r="A24" s="16" t="s">
        <v>27</v>
      </c>
      <c r="B24" s="13">
        <v>57604</v>
      </c>
      <c r="C24" s="13">
        <v>91616</v>
      </c>
      <c r="D24" s="13">
        <v>106234</v>
      </c>
      <c r="E24" s="13">
        <v>64911</v>
      </c>
      <c r="F24" s="13">
        <v>78150</v>
      </c>
      <c r="G24" s="13">
        <v>94954</v>
      </c>
      <c r="H24" s="13">
        <v>47125</v>
      </c>
      <c r="I24" s="13">
        <v>19601</v>
      </c>
      <c r="J24" s="13">
        <v>44977</v>
      </c>
      <c r="K24" s="11">
        <f t="shared" si="4"/>
        <v>605172</v>
      </c>
    </row>
    <row r="25" spans="1:12" ht="17.25" customHeight="1">
      <c r="A25" s="12" t="s">
        <v>28</v>
      </c>
      <c r="B25" s="13">
        <v>36867</v>
      </c>
      <c r="C25" s="13">
        <v>58634</v>
      </c>
      <c r="D25" s="13">
        <v>67990</v>
      </c>
      <c r="E25" s="13">
        <v>41543</v>
      </c>
      <c r="F25" s="13">
        <v>50016</v>
      </c>
      <c r="G25" s="13">
        <v>60771</v>
      </c>
      <c r="H25" s="13">
        <v>30160</v>
      </c>
      <c r="I25" s="13">
        <v>12545</v>
      </c>
      <c r="J25" s="13">
        <v>28785</v>
      </c>
      <c r="K25" s="11">
        <f t="shared" si="4"/>
        <v>387311</v>
      </c>
      <c r="L25" s="52"/>
    </row>
    <row r="26" spans="1:12" ht="17.25" customHeight="1">
      <c r="A26" s="12" t="s">
        <v>29</v>
      </c>
      <c r="B26" s="13">
        <v>20737</v>
      </c>
      <c r="C26" s="13">
        <v>32982</v>
      </c>
      <c r="D26" s="13">
        <v>38244</v>
      </c>
      <c r="E26" s="13">
        <v>23368</v>
      </c>
      <c r="F26" s="13">
        <v>28134</v>
      </c>
      <c r="G26" s="13">
        <v>34183</v>
      </c>
      <c r="H26" s="13">
        <v>16965</v>
      </c>
      <c r="I26" s="13">
        <v>7056</v>
      </c>
      <c r="J26" s="13">
        <v>16192</v>
      </c>
      <c r="K26" s="11">
        <f t="shared" si="4"/>
        <v>217861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8224</v>
      </c>
      <c r="I27" s="11">
        <v>0</v>
      </c>
      <c r="J27" s="11">
        <v>0</v>
      </c>
      <c r="K27" s="11">
        <f t="shared" si="4"/>
        <v>8224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2.5546578600000003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-0.00434214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7953.14</v>
      </c>
      <c r="I35" s="19">
        <v>0</v>
      </c>
      <c r="J35" s="19">
        <v>0</v>
      </c>
      <c r="K35" s="23">
        <f>SUM(B35:J35)</f>
        <v>7953.14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4802.16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37651.16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4802.16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37651.16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1122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1522555.18</v>
      </c>
      <c r="C47" s="22">
        <f aca="true" t="shared" si="11" ref="C47:H47">+C48+C56</f>
        <v>2305123.1300000004</v>
      </c>
      <c r="D47" s="22">
        <f t="shared" si="11"/>
        <v>2711808.3400000003</v>
      </c>
      <c r="E47" s="22">
        <f t="shared" si="11"/>
        <v>1532929.28</v>
      </c>
      <c r="F47" s="22">
        <f t="shared" si="11"/>
        <v>2015033.3299999998</v>
      </c>
      <c r="G47" s="22">
        <f t="shared" si="11"/>
        <v>2845165.59</v>
      </c>
      <c r="H47" s="22">
        <f t="shared" si="11"/>
        <v>1515981.88</v>
      </c>
      <c r="I47" s="22">
        <f>+I48+I56</f>
        <v>591379.69</v>
      </c>
      <c r="J47" s="22">
        <f>+J48+J56</f>
        <v>896325.05</v>
      </c>
      <c r="K47" s="22">
        <f>SUM(B47:J47)</f>
        <v>15936301.47</v>
      </c>
    </row>
    <row r="48" spans="1:11" ht="17.25" customHeight="1">
      <c r="A48" s="16" t="s">
        <v>46</v>
      </c>
      <c r="B48" s="23">
        <f>SUM(B49:B55)</f>
        <v>1505120.63</v>
      </c>
      <c r="C48" s="23">
        <f aca="true" t="shared" si="12" ref="C48:H48">SUM(C49:C55)</f>
        <v>2282986.68</v>
      </c>
      <c r="D48" s="23">
        <f t="shared" si="12"/>
        <v>2686467.7700000005</v>
      </c>
      <c r="E48" s="23">
        <f t="shared" si="12"/>
        <v>1511998.28</v>
      </c>
      <c r="F48" s="23">
        <f t="shared" si="12"/>
        <v>1993161.3499999999</v>
      </c>
      <c r="G48" s="23">
        <f t="shared" si="12"/>
        <v>2817395.1599999997</v>
      </c>
      <c r="H48" s="23">
        <f t="shared" si="12"/>
        <v>1497362.92</v>
      </c>
      <c r="I48" s="23">
        <f>SUM(I49:I55)</f>
        <v>591379.69</v>
      </c>
      <c r="J48" s="23">
        <f>SUM(J49:J55)</f>
        <v>883354.13</v>
      </c>
      <c r="K48" s="23">
        <f aca="true" t="shared" si="13" ref="K48:K56">SUM(B48:J48)</f>
        <v>15769226.610000001</v>
      </c>
    </row>
    <row r="49" spans="1:11" ht="17.25" customHeight="1">
      <c r="A49" s="34" t="s">
        <v>47</v>
      </c>
      <c r="B49" s="23">
        <f aca="true" t="shared" si="14" ref="B49:H49">ROUND(B30*B7,2)</f>
        <v>1504019.92</v>
      </c>
      <c r="C49" s="23">
        <f t="shared" si="14"/>
        <v>2276213.65</v>
      </c>
      <c r="D49" s="23">
        <f t="shared" si="14"/>
        <v>2685152.64</v>
      </c>
      <c r="E49" s="23">
        <f t="shared" si="14"/>
        <v>1511226.71</v>
      </c>
      <c r="F49" s="23">
        <f t="shared" si="14"/>
        <v>1991738.79</v>
      </c>
      <c r="G49" s="23">
        <f t="shared" si="14"/>
        <v>2815192.15</v>
      </c>
      <c r="H49" s="23">
        <f t="shared" si="14"/>
        <v>1488407.15</v>
      </c>
      <c r="I49" s="23">
        <f>ROUND(I30*I7,2)</f>
        <v>591219.4</v>
      </c>
      <c r="J49" s="23">
        <f>ROUND(J30*J7,2)</f>
        <v>881729.51</v>
      </c>
      <c r="K49" s="23">
        <f t="shared" si="13"/>
        <v>15744899.920000002</v>
      </c>
    </row>
    <row r="50" spans="1:11" ht="17.25" customHeight="1">
      <c r="A50" s="34" t="s">
        <v>48</v>
      </c>
      <c r="B50" s="19">
        <v>0</v>
      </c>
      <c r="C50" s="23">
        <f>ROUND(C31*C7,2)</f>
        <v>5059.54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5059.54</v>
      </c>
    </row>
    <row r="51" spans="1:11" ht="17.25" customHeight="1">
      <c r="A51" s="68" t="s">
        <v>110</v>
      </c>
      <c r="B51" s="69">
        <f>ROUND(B32*B7,2)</f>
        <v>-2990.97</v>
      </c>
      <c r="C51" s="69">
        <f>ROUND(C32*C7,2)</f>
        <v>-4060.23</v>
      </c>
      <c r="D51" s="69">
        <f aca="true" t="shared" si="15" ref="D51:J51">ROUND(D32*D7,2)</f>
        <v>-4236.03</v>
      </c>
      <c r="E51" s="69">
        <f t="shared" si="15"/>
        <v>-2472.67</v>
      </c>
      <c r="F51" s="69">
        <f t="shared" si="15"/>
        <v>-3379.6</v>
      </c>
      <c r="G51" s="69">
        <f t="shared" si="15"/>
        <v>-4987.39</v>
      </c>
      <c r="H51" s="69">
        <f t="shared" si="15"/>
        <v>-2712.41</v>
      </c>
      <c r="I51" s="69">
        <f t="shared" si="15"/>
        <v>-905.43</v>
      </c>
      <c r="J51" s="69">
        <f t="shared" si="15"/>
        <v>-592.42</v>
      </c>
      <c r="K51" s="69">
        <f>SUM(B51:J51)</f>
        <v>-26337.149999999998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7953.14</v>
      </c>
      <c r="I53" s="31">
        <f>+I35</f>
        <v>0</v>
      </c>
      <c r="J53" s="31">
        <f>+J35</f>
        <v>0</v>
      </c>
      <c r="K53" s="23">
        <f t="shared" si="13"/>
        <v>7953.14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4802.16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37651.16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-420161.50999999995</v>
      </c>
      <c r="C60" s="35">
        <f t="shared" si="16"/>
        <v>-260841.84</v>
      </c>
      <c r="D60" s="35">
        <f t="shared" si="16"/>
        <v>-290376.83</v>
      </c>
      <c r="E60" s="35">
        <f t="shared" si="16"/>
        <v>-404270.87</v>
      </c>
      <c r="F60" s="35">
        <f t="shared" si="16"/>
        <v>-438638.01</v>
      </c>
      <c r="G60" s="35">
        <f t="shared" si="16"/>
        <v>-419729.71</v>
      </c>
      <c r="H60" s="35">
        <f t="shared" si="16"/>
        <v>-217408.03</v>
      </c>
      <c r="I60" s="35">
        <f t="shared" si="16"/>
        <v>-82412.89</v>
      </c>
      <c r="J60" s="35">
        <f t="shared" si="16"/>
        <v>-98531.92</v>
      </c>
      <c r="K60" s="35">
        <f>SUM(B60:J60)</f>
        <v>-2632371.61</v>
      </c>
    </row>
    <row r="61" spans="1:11" ht="18.75" customHeight="1">
      <c r="A61" s="16" t="s">
        <v>78</v>
      </c>
      <c r="B61" s="35">
        <f aca="true" t="shared" si="17" ref="B61:J61">B62+B63+B64+B65+B66+B67</f>
        <v>-405821.32999999996</v>
      </c>
      <c r="C61" s="35">
        <f t="shared" si="17"/>
        <v>-239922.5</v>
      </c>
      <c r="D61" s="35">
        <f t="shared" si="17"/>
        <v>-269499.46</v>
      </c>
      <c r="E61" s="35">
        <f t="shared" si="17"/>
        <v>-377811.2</v>
      </c>
      <c r="F61" s="35">
        <f t="shared" si="17"/>
        <v>-418960.82</v>
      </c>
      <c r="G61" s="35">
        <f t="shared" si="17"/>
        <v>-391278.29000000004</v>
      </c>
      <c r="H61" s="35">
        <f t="shared" si="17"/>
        <v>-203477</v>
      </c>
      <c r="I61" s="35">
        <f t="shared" si="17"/>
        <v>-38017</v>
      </c>
      <c r="J61" s="35">
        <f t="shared" si="17"/>
        <v>-72397.5</v>
      </c>
      <c r="K61" s="35">
        <f aca="true" t="shared" si="18" ref="K61:K94">SUM(B61:J61)</f>
        <v>-2417185.1</v>
      </c>
    </row>
    <row r="62" spans="1:11" ht="18.75" customHeight="1">
      <c r="A62" s="12" t="s">
        <v>79</v>
      </c>
      <c r="B62" s="35">
        <f>-ROUND(B9*$D$3,2)</f>
        <v>-166551</v>
      </c>
      <c r="C62" s="35">
        <f aca="true" t="shared" si="19" ref="C62:J62">-ROUND(C9*$D$3,2)</f>
        <v>-232368.5</v>
      </c>
      <c r="D62" s="35">
        <f t="shared" si="19"/>
        <v>-211134</v>
      </c>
      <c r="E62" s="35">
        <f t="shared" si="19"/>
        <v>-152267.5</v>
      </c>
      <c r="F62" s="35">
        <f t="shared" si="19"/>
        <v>-172490.5</v>
      </c>
      <c r="G62" s="35">
        <f t="shared" si="19"/>
        <v>-224115.5</v>
      </c>
      <c r="H62" s="35">
        <f t="shared" si="19"/>
        <v>-201523</v>
      </c>
      <c r="I62" s="35">
        <f t="shared" si="19"/>
        <v>-38017</v>
      </c>
      <c r="J62" s="35">
        <f t="shared" si="19"/>
        <v>-72397.5</v>
      </c>
      <c r="K62" s="35">
        <f t="shared" si="18"/>
        <v>-1470864.5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-2177</v>
      </c>
      <c r="C64" s="35">
        <v>-287</v>
      </c>
      <c r="D64" s="35">
        <v>-539</v>
      </c>
      <c r="E64" s="35">
        <v>-2506</v>
      </c>
      <c r="F64" s="35">
        <v>-1547</v>
      </c>
      <c r="G64" s="35">
        <v>-959</v>
      </c>
      <c r="H64" s="19">
        <v>-175</v>
      </c>
      <c r="I64" s="19">
        <v>0</v>
      </c>
      <c r="J64" s="19">
        <v>0</v>
      </c>
      <c r="K64" s="35">
        <f t="shared" si="18"/>
        <v>-8190</v>
      </c>
    </row>
    <row r="65" spans="1:11" ht="18.75" customHeight="1">
      <c r="A65" s="12" t="s">
        <v>111</v>
      </c>
      <c r="B65" s="19">
        <v>-2915.5</v>
      </c>
      <c r="C65" s="19">
        <v>-563.5</v>
      </c>
      <c r="D65" s="19">
        <v>-1029</v>
      </c>
      <c r="E65" s="19">
        <v>-2131.5</v>
      </c>
      <c r="F65" s="19">
        <v>-661.5</v>
      </c>
      <c r="G65" s="19">
        <v>-661.5</v>
      </c>
      <c r="H65" s="19">
        <v>0</v>
      </c>
      <c r="I65" s="19">
        <v>0</v>
      </c>
      <c r="J65" s="19">
        <v>0</v>
      </c>
      <c r="K65" s="35">
        <f t="shared" si="18"/>
        <v>-7962.5</v>
      </c>
    </row>
    <row r="66" spans="1:11" ht="18.75" customHeight="1">
      <c r="A66" s="12" t="s">
        <v>56</v>
      </c>
      <c r="B66" s="47">
        <v>-234132.83</v>
      </c>
      <c r="C66" s="47">
        <v>-6703.5</v>
      </c>
      <c r="D66" s="47">
        <v>-56797.46</v>
      </c>
      <c r="E66" s="47">
        <v>-220906.2</v>
      </c>
      <c r="F66" s="47">
        <v>-244261.82</v>
      </c>
      <c r="G66" s="47">
        <v>-165542.29</v>
      </c>
      <c r="H66" s="19">
        <v>-1779</v>
      </c>
      <c r="I66" s="19">
        <v>0</v>
      </c>
      <c r="J66" s="19">
        <v>0</v>
      </c>
      <c r="K66" s="35">
        <f t="shared" si="18"/>
        <v>-930123.1000000001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-14340.18</v>
      </c>
      <c r="C68" s="35">
        <f t="shared" si="20"/>
        <v>-20919.34</v>
      </c>
      <c r="D68" s="35">
        <f t="shared" si="20"/>
        <v>-20877.37</v>
      </c>
      <c r="E68" s="35">
        <f t="shared" si="20"/>
        <v>-26459.67</v>
      </c>
      <c r="F68" s="35">
        <f t="shared" si="20"/>
        <v>-19677.190000000002</v>
      </c>
      <c r="G68" s="35">
        <f t="shared" si="20"/>
        <v>-28451.42</v>
      </c>
      <c r="H68" s="35">
        <f t="shared" si="20"/>
        <v>-13931.029999999999</v>
      </c>
      <c r="I68" s="35">
        <f t="shared" si="20"/>
        <v>-44395.89</v>
      </c>
      <c r="J68" s="35">
        <f t="shared" si="20"/>
        <v>-26134.42</v>
      </c>
      <c r="K68" s="35">
        <f t="shared" si="18"/>
        <v>-215186.51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-624.88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-1712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-12723.31</v>
      </c>
      <c r="F92" s="19">
        <v>0</v>
      </c>
      <c r="G92" s="19">
        <v>0</v>
      </c>
      <c r="H92" s="19">
        <v>0</v>
      </c>
      <c r="I92" s="48">
        <v>-7451.38</v>
      </c>
      <c r="J92" s="48">
        <v>-16044.22</v>
      </c>
      <c r="K92" s="48">
        <f t="shared" si="18"/>
        <v>-36218.909999999996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1102393.67</v>
      </c>
      <c r="C97" s="24">
        <f t="shared" si="21"/>
        <v>2044281.29</v>
      </c>
      <c r="D97" s="24">
        <f t="shared" si="21"/>
        <v>2421431.5100000002</v>
      </c>
      <c r="E97" s="24">
        <f t="shared" si="21"/>
        <v>1128658.4100000001</v>
      </c>
      <c r="F97" s="24">
        <f t="shared" si="21"/>
        <v>1576395.3199999998</v>
      </c>
      <c r="G97" s="24">
        <f t="shared" si="21"/>
        <v>2425435.88</v>
      </c>
      <c r="H97" s="24">
        <f t="shared" si="21"/>
        <v>1298573.8499999999</v>
      </c>
      <c r="I97" s="24">
        <f>+I98+I99</f>
        <v>508966.79999999993</v>
      </c>
      <c r="J97" s="24">
        <f>+J98+J99</f>
        <v>797793.13</v>
      </c>
      <c r="K97" s="48">
        <f>SUM(B97:J97)</f>
        <v>13303929.860000003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1084959.1199999999</v>
      </c>
      <c r="C98" s="24">
        <f t="shared" si="22"/>
        <v>2022144.84</v>
      </c>
      <c r="D98" s="24">
        <f t="shared" si="22"/>
        <v>2396090.9400000004</v>
      </c>
      <c r="E98" s="24">
        <f t="shared" si="22"/>
        <v>1107727.4100000001</v>
      </c>
      <c r="F98" s="24">
        <f t="shared" si="22"/>
        <v>1554523.3399999999</v>
      </c>
      <c r="G98" s="24">
        <f t="shared" si="22"/>
        <v>2397665.4499999997</v>
      </c>
      <c r="H98" s="24">
        <f t="shared" si="22"/>
        <v>1279954.89</v>
      </c>
      <c r="I98" s="24">
        <f t="shared" si="22"/>
        <v>508966.79999999993</v>
      </c>
      <c r="J98" s="24">
        <f t="shared" si="22"/>
        <v>784822.21</v>
      </c>
      <c r="K98" s="48">
        <f>SUM(B98:J98)</f>
        <v>13136855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13303929.85</v>
      </c>
      <c r="L105" s="54"/>
    </row>
    <row r="106" spans="1:11" ht="18.75" customHeight="1">
      <c r="A106" s="26" t="s">
        <v>74</v>
      </c>
      <c r="B106" s="27">
        <v>146818.32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146818.32</v>
      </c>
    </row>
    <row r="107" spans="1:11" ht="18.75" customHeight="1">
      <c r="A107" s="26" t="s">
        <v>75</v>
      </c>
      <c r="B107" s="27">
        <v>955575.35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955575.35</v>
      </c>
    </row>
    <row r="108" spans="1:11" ht="18.75" customHeight="1">
      <c r="A108" s="26" t="s">
        <v>76</v>
      </c>
      <c r="B108" s="40">
        <v>0</v>
      </c>
      <c r="C108" s="27">
        <f>+C97</f>
        <v>2044281.29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2044281.29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2421431.5100000002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2421431.5100000002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1128658.4100000001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1128658.4100000001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335195.43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335195.43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630070.07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630070.07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611129.83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611129.83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709686.23</v>
      </c>
      <c r="H114" s="40">
        <v>0</v>
      </c>
      <c r="I114" s="40">
        <v>0</v>
      </c>
      <c r="J114" s="40">
        <v>0</v>
      </c>
      <c r="K114" s="41">
        <f t="shared" si="24"/>
        <v>709686.23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56529.17</v>
      </c>
      <c r="H115" s="40">
        <v>0</v>
      </c>
      <c r="I115" s="40">
        <v>0</v>
      </c>
      <c r="J115" s="40">
        <v>0</v>
      </c>
      <c r="K115" s="41">
        <f t="shared" si="24"/>
        <v>56529.17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388041.85</v>
      </c>
      <c r="H116" s="40">
        <v>0</v>
      </c>
      <c r="I116" s="40">
        <v>0</v>
      </c>
      <c r="J116" s="40">
        <v>0</v>
      </c>
      <c r="K116" s="41">
        <f t="shared" si="24"/>
        <v>388041.85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354784.02</v>
      </c>
      <c r="H117" s="40">
        <v>0</v>
      </c>
      <c r="I117" s="40">
        <v>0</v>
      </c>
      <c r="J117" s="40">
        <v>0</v>
      </c>
      <c r="K117" s="41">
        <f t="shared" si="24"/>
        <v>354784.02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916394.61</v>
      </c>
      <c r="H118" s="40">
        <v>0</v>
      </c>
      <c r="I118" s="40">
        <v>0</v>
      </c>
      <c r="J118" s="40">
        <v>0</v>
      </c>
      <c r="K118" s="41">
        <f t="shared" si="24"/>
        <v>916394.61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479641.52</v>
      </c>
      <c r="I119" s="40">
        <v>0</v>
      </c>
      <c r="J119" s="40">
        <v>0</v>
      </c>
      <c r="K119" s="41">
        <f t="shared" si="24"/>
        <v>479641.52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818932.32</v>
      </c>
      <c r="I120" s="40">
        <v>0</v>
      </c>
      <c r="J120" s="40">
        <v>0</v>
      </c>
      <c r="K120" s="41">
        <f t="shared" si="24"/>
        <v>818932.32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508966.8</v>
      </c>
      <c r="J121" s="40">
        <v>0</v>
      </c>
      <c r="K121" s="41">
        <f t="shared" si="24"/>
        <v>508966.8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797793.12</v>
      </c>
      <c r="K122" s="44">
        <f t="shared" si="24"/>
        <v>797793.12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0.010000000009313226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2015-06-15T17:46:15Z</dcterms:modified>
  <cp:category/>
  <cp:version/>
  <cp:contentType/>
  <cp:contentStatus/>
</cp:coreProperties>
</file>