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<sst xmlns="http://schemas.openxmlformats.org/spreadsheetml/2006/main" count="126" uniqueCount="126">
  <si>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</si>
  <si>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</si>
  <si>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</si>
  <si>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</si>
  <si>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</si>
  <si>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</si>
  <si>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</si>
  <si>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</si>
  <si>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</si>
  <si>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</si>
  <si>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</si>
  <si>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</si>
  <si>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</si>
  <si>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</si>
  <si>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</si>
  <si>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</si>
  <si>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</si>
  <si>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</si>
  <si>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</si>
  <si>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</si>
  <si>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</si>
  <si>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</si>
  <si>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</si>
  <si>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</si>
  <si>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</si>
  <si>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</si>
  <si>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</si>
  <si>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</si>
  <si>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</si>
  <si>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</si>
  <si>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</si>
  <si>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</si>
  <si>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</si>
  <si>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</si>
  <si>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</si>
  <si>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</si>
  <si>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</si>
  <si>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</si>
  <si>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</si>
  <si>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</si>
  <si>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</si>
  <si>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</si>
  <si>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</si>
  <si>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</si>
  <si>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</si>
  <si>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</si>
  <si>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</si>
  <si>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</si>
  <si>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</si>
  <si>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</si>
  <si>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</si>
  <si>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</si>
  <si>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</si>
  <si>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</si>
  <si>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</si>
  <si>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</si>
  <si>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</si>
  <si>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</si>
  <si>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</si>
  <si>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</si>
  <si>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</si>
  <si>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</si>
  <si>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</si>
  <si>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</si>
  <si>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</si>
  <si>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</si>
  <si>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</si>
  <si>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</si>
  <si>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</si>
  <si>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</si>
  <si>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</si>
  <si>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</si>
  <si>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</si>
  <si>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</si>
  <si>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</si>
  <si>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</si>
  <si>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</si>
  <si>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</si>
  <si>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</si>
  <si>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</si>
  <si>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</si>
  <si>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</si>
  <si>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</si>
  <si>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</si>
  <si>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</si>
  <si>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</si>
  <si>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</si>
  <si>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</si>
  <si>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</si>
  <si>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</si>
  <si>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</si>
  <si>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</si>
  <si>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</si>
  <si>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</si>
  <si>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</si>
  <si>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</si>
  <si>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</si>
  <si>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</si>
  <si>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</si>
  <si>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</si>
  <si>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</si>
  <si>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</si>
  <si>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</si>
  <si>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</si>
  <si>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</si>
  <si>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</si>
  <si>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</si>
  <si>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</si>
  <si>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</si>
  <si>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</si>
  <si>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</si>
  <si>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</si>
  <si>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</si>
  <si>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</si>
  <si>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</si>
  <si>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</si>
  <si>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</si>
  <si>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</si>
  <si>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</si>
  <si>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</si>
  <si>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</si>
  <si>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</si>
  <si>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</si>
  <si>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</si>
  <si>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</si>
  <si>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06/06/15 - VENCIMENTO 12/06/15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</si>
</sst>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314673</v>
      </c>
      <c r="C7" s="9">
        <f t="shared" si="0"/>
        <v>410150</v>
      </c>
      <c r="D7" s="9">
        <f t="shared" si="0"/>
        <v>487364</v>
      </c>
      <c r="E7" s="9">
        <f t="shared" si="0"/>
        <v>264476</v>
      </c>
      <c r="F7" s="9">
        <f t="shared" si="0"/>
        <v>403539</v>
      </c>
      <c r="G7" s="9">
        <f t="shared" si="0"/>
        <v>629509</v>
      </c>
      <c r="H7" s="9">
        <f t="shared" si="0"/>
        <v>254135</v>
      </c>
      <c r="I7" s="9">
        <f t="shared" si="0"/>
        <v>59639</v>
      </c>
      <c r="J7" s="9">
        <f t="shared" si="0"/>
        <v>190497</v>
      </c>
      <c r="K7" s="9">
        <f t="shared" si="0"/>
        <v>3013982</v>
      </c>
      <c r="L7" s="52"/>
    </row>
    <row r="8" spans="1:11" ht="17.25" customHeight="1">
      <c r="A8" s="10" t="s">
        <v>103</v>
      </c>
      <c r="B8" s="11">
        <f>B9+B12+B16</f>
        <v>188290</v>
      </c>
      <c r="C8" s="11">
        <f aca="true" t="shared" si="1" ref="C8:J8">C9+C12+C16</f>
        <v>254575</v>
      </c>
      <c r="D8" s="11">
        <f t="shared" si="1"/>
        <v>285990</v>
      </c>
      <c r="E8" s="11">
        <f t="shared" si="1"/>
        <v>160594</v>
      </c>
      <c r="F8" s="11">
        <f t="shared" si="1"/>
        <v>228633</v>
      </c>
      <c r="G8" s="11">
        <f t="shared" si="1"/>
        <v>349170</v>
      </c>
      <c r="H8" s="11">
        <f t="shared" si="1"/>
        <v>160959</v>
      </c>
      <c r="I8" s="11">
        <f t="shared" si="1"/>
        <v>32504</v>
      </c>
      <c r="J8" s="11">
        <f t="shared" si="1"/>
        <v>110766</v>
      </c>
      <c r="K8" s="11">
        <f>SUM(B8:J8)</f>
        <v>1771481</v>
      </c>
    </row>
    <row r="9" spans="1:11" ht="17.25" customHeight="1">
      <c r="A9" s="15" t="s">
        <v>17</v>
      </c>
      <c r="B9" s="13">
        <f>+B10+B11</f>
        <v>32500</v>
      </c>
      <c r="C9" s="13">
        <f aca="true" t="shared" si="2" ref="C9:J9">+C10+C11</f>
        <v>49769</v>
      </c>
      <c r="D9" s="13">
        <f t="shared" si="2"/>
        <v>49699</v>
      </c>
      <c r="E9" s="13">
        <f t="shared" si="2"/>
        <v>29758</v>
      </c>
      <c r="F9" s="13">
        <f t="shared" si="2"/>
        <v>33766</v>
      </c>
      <c r="G9" s="13">
        <f t="shared" si="2"/>
        <v>38561</v>
      </c>
      <c r="H9" s="13">
        <f t="shared" si="2"/>
        <v>31944</v>
      </c>
      <c r="I9" s="13">
        <f t="shared" si="2"/>
        <v>7252</v>
      </c>
      <c r="J9" s="13">
        <f t="shared" si="2"/>
        <v>17446</v>
      </c>
      <c r="K9" s="11">
        <f>SUM(B9:J9)</f>
        <v>290695</v>
      </c>
    </row>
    <row r="10" spans="1:11" ht="17.25" customHeight="1">
      <c r="A10" s="29" t="s">
        <v>18</v>
      </c>
      <c r="B10" s="13">
        <v>32500</v>
      </c>
      <c r="C10" s="13">
        <v>49769</v>
      </c>
      <c r="D10" s="13">
        <v>49699</v>
      </c>
      <c r="E10" s="13">
        <v>29758</v>
      </c>
      <c r="F10" s="13">
        <v>33766</v>
      </c>
      <c r="G10" s="13">
        <v>38561</v>
      </c>
      <c r="H10" s="13">
        <v>31944</v>
      </c>
      <c r="I10" s="13">
        <v>7252</v>
      </c>
      <c r="J10" s="13">
        <v>17446</v>
      </c>
      <c r="K10" s="11">
        <f>SUM(B10:J10)</f>
        <v>290695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133138</v>
      </c>
      <c r="C12" s="17">
        <f t="shared" si="3"/>
        <v>175909</v>
      </c>
      <c r="D12" s="17">
        <f t="shared" si="3"/>
        <v>206220</v>
      </c>
      <c r="E12" s="17">
        <f t="shared" si="3"/>
        <v>113951</v>
      </c>
      <c r="F12" s="17">
        <f t="shared" si="3"/>
        <v>168276</v>
      </c>
      <c r="G12" s="17">
        <f t="shared" si="3"/>
        <v>271400</v>
      </c>
      <c r="H12" s="17">
        <f t="shared" si="3"/>
        <v>113979</v>
      </c>
      <c r="I12" s="17">
        <f t="shared" si="3"/>
        <v>21529</v>
      </c>
      <c r="J12" s="17">
        <f t="shared" si="3"/>
        <v>80598</v>
      </c>
      <c r="K12" s="11">
        <f aca="true" t="shared" si="4" ref="K12:K27">SUM(B12:J12)</f>
        <v>1285000</v>
      </c>
    </row>
    <row r="13" spans="1:13" ht="17.25" customHeight="1">
      <c r="A13" s="14" t="s">
        <v>20</v>
      </c>
      <c r="B13" s="13">
        <v>64992</v>
      </c>
      <c r="C13" s="13">
        <v>92096</v>
      </c>
      <c r="D13" s="13">
        <v>108668</v>
      </c>
      <c r="E13" s="13">
        <v>60308</v>
      </c>
      <c r="F13" s="13">
        <v>84825</v>
      </c>
      <c r="G13" s="13">
        <v>127245</v>
      </c>
      <c r="H13" s="13">
        <v>53969</v>
      </c>
      <c r="I13" s="13">
        <v>12264</v>
      </c>
      <c r="J13" s="13">
        <v>42460</v>
      </c>
      <c r="K13" s="11">
        <f t="shared" si="4"/>
        <v>646827</v>
      </c>
      <c r="L13" s="52"/>
      <c r="M13" s="53"/>
    </row>
    <row r="14" spans="1:12" ht="17.25" customHeight="1">
      <c r="A14" s="14" t="s">
        <v>21</v>
      </c>
      <c r="B14" s="13">
        <v>63134</v>
      </c>
      <c r="C14" s="13">
        <v>76139</v>
      </c>
      <c r="D14" s="13">
        <v>90143</v>
      </c>
      <c r="E14" s="13">
        <v>49055</v>
      </c>
      <c r="F14" s="13">
        <v>78001</v>
      </c>
      <c r="G14" s="13">
        <v>136543</v>
      </c>
      <c r="H14" s="13">
        <v>55131</v>
      </c>
      <c r="I14" s="13">
        <v>8339</v>
      </c>
      <c r="J14" s="13">
        <v>35530</v>
      </c>
      <c r="K14" s="11">
        <f t="shared" si="4"/>
        <v>592015</v>
      </c>
      <c r="L14" s="52"/>
    </row>
    <row r="15" spans="1:11" ht="17.25" customHeight="1">
      <c r="A15" s="14" t="s">
        <v>22</v>
      </c>
      <c r="B15" s="13">
        <v>5012</v>
      </c>
      <c r="C15" s="13">
        <v>7674</v>
      </c>
      <c r="D15" s="13">
        <v>7409</v>
      </c>
      <c r="E15" s="13">
        <v>4588</v>
      </c>
      <c r="F15" s="13">
        <v>5450</v>
      </c>
      <c r="G15" s="13">
        <v>7612</v>
      </c>
      <c r="H15" s="13">
        <v>4879</v>
      </c>
      <c r="I15" s="13">
        <v>926</v>
      </c>
      <c r="J15" s="13">
        <v>2608</v>
      </c>
      <c r="K15" s="11">
        <f t="shared" si="4"/>
        <v>46158</v>
      </c>
    </row>
    <row r="16" spans="1:11" ht="17.25" customHeight="1">
      <c r="A16" s="15" t="s">
        <v>99</v>
      </c>
      <c r="B16" s="13">
        <f>B17+B18+B19</f>
        <v>22652</v>
      </c>
      <c r="C16" s="13">
        <f aca="true" t="shared" si="5" ref="C16:J16">C17+C18+C19</f>
        <v>28897</v>
      </c>
      <c r="D16" s="13">
        <f t="shared" si="5"/>
        <v>30071</v>
      </c>
      <c r="E16" s="13">
        <f t="shared" si="5"/>
        <v>16885</v>
      </c>
      <c r="F16" s="13">
        <f t="shared" si="5"/>
        <v>26591</v>
      </c>
      <c r="G16" s="13">
        <f t="shared" si="5"/>
        <v>39209</v>
      </c>
      <c r="H16" s="13">
        <f t="shared" si="5"/>
        <v>15036</v>
      </c>
      <c r="I16" s="13">
        <f t="shared" si="5"/>
        <v>3723</v>
      </c>
      <c r="J16" s="13">
        <f t="shared" si="5"/>
        <v>12722</v>
      </c>
      <c r="K16" s="11">
        <f t="shared" si="4"/>
        <v>195786</v>
      </c>
    </row>
    <row r="17" spans="1:11" ht="17.25" customHeight="1">
      <c r="A17" s="14" t="s">
        <v>100</v>
      </c>
      <c r="B17" s="13">
        <v>5666</v>
      </c>
      <c r="C17" s="13">
        <v>7428</v>
      </c>
      <c r="D17" s="13">
        <v>8159</v>
      </c>
      <c r="E17" s="13">
        <v>4819</v>
      </c>
      <c r="F17" s="13">
        <v>7690</v>
      </c>
      <c r="G17" s="13">
        <v>11460</v>
      </c>
      <c r="H17" s="13">
        <v>4648</v>
      </c>
      <c r="I17" s="13">
        <v>1197</v>
      </c>
      <c r="J17" s="13">
        <v>3132</v>
      </c>
      <c r="K17" s="11">
        <f t="shared" si="4"/>
        <v>54199</v>
      </c>
    </row>
    <row r="18" spans="1:11" ht="17.25" customHeight="1">
      <c r="A18" s="14" t="s">
        <v>101</v>
      </c>
      <c r="B18" s="13">
        <v>1569</v>
      </c>
      <c r="C18" s="13">
        <v>1569</v>
      </c>
      <c r="D18" s="13">
        <v>2139</v>
      </c>
      <c r="E18" s="13">
        <v>1318</v>
      </c>
      <c r="F18" s="13">
        <v>1886</v>
      </c>
      <c r="G18" s="13">
        <v>3637</v>
      </c>
      <c r="H18" s="13">
        <v>1020</v>
      </c>
      <c r="I18" s="13">
        <v>224</v>
      </c>
      <c r="J18" s="13">
        <v>943</v>
      </c>
      <c r="K18" s="11">
        <f t="shared" si="4"/>
        <v>14305</v>
      </c>
    </row>
    <row r="19" spans="1:11" ht="17.25" customHeight="1">
      <c r="A19" s="14" t="s">
        <v>102</v>
      </c>
      <c r="B19" s="13">
        <v>15417</v>
      </c>
      <c r="C19" s="13">
        <v>19900</v>
      </c>
      <c r="D19" s="13">
        <v>19773</v>
      </c>
      <c r="E19" s="13">
        <v>10748</v>
      </c>
      <c r="F19" s="13">
        <v>17015</v>
      </c>
      <c r="G19" s="13">
        <v>24112</v>
      </c>
      <c r="H19" s="13">
        <v>9368</v>
      </c>
      <c r="I19" s="13">
        <v>2302</v>
      </c>
      <c r="J19" s="13">
        <v>8647</v>
      </c>
      <c r="K19" s="11">
        <f t="shared" si="4"/>
        <v>127282</v>
      </c>
    </row>
    <row r="20" spans="1:11" ht="17.25" customHeight="1">
      <c r="A20" s="16" t="s">
        <v>23</v>
      </c>
      <c r="B20" s="11">
        <f>+B21+B22+B23</f>
        <v>94651</v>
      </c>
      <c r="C20" s="11">
        <f aca="true" t="shared" si="6" ref="C20:J20">+C21+C22+C23</f>
        <v>108801</v>
      </c>
      <c r="D20" s="11">
        <f t="shared" si="6"/>
        <v>143078</v>
      </c>
      <c r="E20" s="11">
        <f t="shared" si="6"/>
        <v>73275</v>
      </c>
      <c r="F20" s="11">
        <f t="shared" si="6"/>
        <v>135437</v>
      </c>
      <c r="G20" s="11">
        <f t="shared" si="6"/>
        <v>235173</v>
      </c>
      <c r="H20" s="11">
        <f t="shared" si="6"/>
        <v>71107</v>
      </c>
      <c r="I20" s="11">
        <f t="shared" si="6"/>
        <v>17799</v>
      </c>
      <c r="J20" s="11">
        <f t="shared" si="6"/>
        <v>53606</v>
      </c>
      <c r="K20" s="11">
        <f t="shared" si="4"/>
        <v>932927</v>
      </c>
    </row>
    <row r="21" spans="1:12" ht="17.25" customHeight="1">
      <c r="A21" s="12" t="s">
        <v>24</v>
      </c>
      <c r="B21" s="13">
        <v>50744</v>
      </c>
      <c r="C21" s="13">
        <v>63775</v>
      </c>
      <c r="D21" s="13">
        <v>82978</v>
      </c>
      <c r="E21" s="13">
        <v>42727</v>
      </c>
      <c r="F21" s="13">
        <v>74053</v>
      </c>
      <c r="G21" s="13">
        <v>117113</v>
      </c>
      <c r="H21" s="13">
        <v>37865</v>
      </c>
      <c r="I21" s="13">
        <v>10977</v>
      </c>
      <c r="J21" s="13">
        <v>30119</v>
      </c>
      <c r="K21" s="11">
        <f t="shared" si="4"/>
        <v>510351</v>
      </c>
      <c r="L21" s="52"/>
    </row>
    <row r="22" spans="1:12" ht="17.25" customHeight="1">
      <c r="A22" s="12" t="s">
        <v>25</v>
      </c>
      <c r="B22" s="13">
        <v>41207</v>
      </c>
      <c r="C22" s="13">
        <v>41457</v>
      </c>
      <c r="D22" s="13">
        <v>56137</v>
      </c>
      <c r="E22" s="13">
        <v>28471</v>
      </c>
      <c r="F22" s="13">
        <v>58127</v>
      </c>
      <c r="G22" s="13">
        <v>113067</v>
      </c>
      <c r="H22" s="13">
        <v>31130</v>
      </c>
      <c r="I22" s="13">
        <v>6276</v>
      </c>
      <c r="J22" s="13">
        <v>22081</v>
      </c>
      <c r="K22" s="11">
        <f t="shared" si="4"/>
        <v>397953</v>
      </c>
      <c r="L22" s="52"/>
    </row>
    <row r="23" spans="1:11" ht="17.25" customHeight="1">
      <c r="A23" s="12" t="s">
        <v>26</v>
      </c>
      <c r="B23" s="13">
        <v>2700</v>
      </c>
      <c r="C23" s="13">
        <v>3569</v>
      </c>
      <c r="D23" s="13">
        <v>3963</v>
      </c>
      <c r="E23" s="13">
        <v>2077</v>
      </c>
      <c r="F23" s="13">
        <v>3257</v>
      </c>
      <c r="G23" s="13">
        <v>4993</v>
      </c>
      <c r="H23" s="13">
        <v>2112</v>
      </c>
      <c r="I23" s="13">
        <v>546</v>
      </c>
      <c r="J23" s="13">
        <v>1406</v>
      </c>
      <c r="K23" s="11">
        <f t="shared" si="4"/>
        <v>24623</v>
      </c>
    </row>
    <row r="24" spans="1:11" ht="17.25" customHeight="1">
      <c r="A24" s="16" t="s">
        <v>27</v>
      </c>
      <c r="B24" s="13">
        <v>31732</v>
      </c>
      <c r="C24" s="13">
        <v>46774</v>
      </c>
      <c r="D24" s="13">
        <v>58296</v>
      </c>
      <c r="E24" s="13">
        <v>30607</v>
      </c>
      <c r="F24" s="13">
        <v>39469</v>
      </c>
      <c r="G24" s="13">
        <v>45166</v>
      </c>
      <c r="H24" s="13">
        <v>20765</v>
      </c>
      <c r="I24" s="13">
        <v>9336</v>
      </c>
      <c r="J24" s="13">
        <v>26125</v>
      </c>
      <c r="K24" s="11">
        <f t="shared" si="4"/>
        <v>308270</v>
      </c>
    </row>
    <row r="25" spans="1:12" ht="17.25" customHeight="1">
      <c r="A25" s="12" t="s">
        <v>28</v>
      </c>
      <c r="B25" s="13">
        <v>20308</v>
      </c>
      <c r="C25" s="13">
        <v>29935</v>
      </c>
      <c r="D25" s="13">
        <v>37309</v>
      </c>
      <c r="E25" s="13">
        <v>19588</v>
      </c>
      <c r="F25" s="13">
        <v>25260</v>
      </c>
      <c r="G25" s="13">
        <v>28906</v>
      </c>
      <c r="H25" s="13">
        <v>13290</v>
      </c>
      <c r="I25" s="13">
        <v>5975</v>
      </c>
      <c r="J25" s="13">
        <v>16720</v>
      </c>
      <c r="K25" s="11">
        <f t="shared" si="4"/>
        <v>197291</v>
      </c>
      <c r="L25" s="52"/>
    </row>
    <row r="26" spans="1:12" ht="17.25" customHeight="1">
      <c r="A26" s="12" t="s">
        <v>29</v>
      </c>
      <c r="B26" s="13">
        <v>11424</v>
      </c>
      <c r="C26" s="13">
        <v>16839</v>
      </c>
      <c r="D26" s="13">
        <v>20987</v>
      </c>
      <c r="E26" s="13">
        <v>11019</v>
      </c>
      <c r="F26" s="13">
        <v>14209</v>
      </c>
      <c r="G26" s="13">
        <v>16260</v>
      </c>
      <c r="H26" s="13">
        <v>7475</v>
      </c>
      <c r="I26" s="13">
        <v>3361</v>
      </c>
      <c r="J26" s="13">
        <v>9405</v>
      </c>
      <c r="K26" s="11">
        <f t="shared" si="4"/>
        <v>110979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1304</v>
      </c>
      <c r="I27" s="11">
        <v>0</v>
      </c>
      <c r="J27" s="11">
        <v>0</v>
      </c>
      <c r="K27" s="11">
        <f t="shared" si="4"/>
        <v>1304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3.0946103099999998</v>
      </c>
      <c r="E29" s="60">
        <f t="shared" si="7"/>
        <v>2.63168698</v>
      </c>
      <c r="F29" s="60">
        <f t="shared" si="7"/>
        <v>2.5546578600000003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-0.00488969</v>
      </c>
      <c r="E32" s="62">
        <v>-0.00431302</v>
      </c>
      <c r="F32" s="62">
        <v>-0.00434214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25420.6</v>
      </c>
      <c r="I35" s="19">
        <v>0</v>
      </c>
      <c r="J35" s="19">
        <v>0</v>
      </c>
      <c r="K35" s="23">
        <f>SUM(B35:J35)</f>
        <v>25420.6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5551.16</v>
      </c>
      <c r="E39" s="23">
        <f t="shared" si="8"/>
        <v>3244.24</v>
      </c>
      <c r="F39" s="23">
        <f t="shared" si="8"/>
        <v>4802.16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37651.16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5551.16</v>
      </c>
      <c r="E43" s="65">
        <f t="shared" si="10"/>
        <v>3244.24</v>
      </c>
      <c r="F43" s="65">
        <f t="shared" si="10"/>
        <v>4802.16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37651.16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1297</v>
      </c>
      <c r="E44" s="67">
        <v>758</v>
      </c>
      <c r="F44" s="67">
        <v>1122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8797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779542.02</v>
      </c>
      <c r="C47" s="22">
        <f aca="true" t="shared" si="11" ref="C47:H47">+C48+C56</f>
        <v>1155086.8599999999</v>
      </c>
      <c r="D47" s="22">
        <f t="shared" si="11"/>
        <v>1539093.39</v>
      </c>
      <c r="E47" s="22">
        <f t="shared" si="11"/>
        <v>720193.29</v>
      </c>
      <c r="F47" s="22">
        <f t="shared" si="11"/>
        <v>1057578.2200000002</v>
      </c>
      <c r="G47" s="22">
        <f t="shared" si="11"/>
        <v>1418306.8499999999</v>
      </c>
      <c r="H47" s="22">
        <f t="shared" si="11"/>
        <v>688073.1499999999</v>
      </c>
      <c r="I47" s="22">
        <f>+I48+I56</f>
        <v>267880.94999999995</v>
      </c>
      <c r="J47" s="22">
        <f>+J48+J56</f>
        <v>520941.3</v>
      </c>
      <c r="K47" s="22">
        <f>SUM(B47:J47)</f>
        <v>8146696.029999999</v>
      </c>
    </row>
    <row r="48" spans="1:11" ht="17.25" customHeight="1">
      <c r="A48" s="16" t="s">
        <v>46</v>
      </c>
      <c r="B48" s="23">
        <f>SUM(B49:B55)</f>
        <v>762107.47</v>
      </c>
      <c r="C48" s="23">
        <f aca="true" t="shared" si="12" ref="C48:H48">SUM(C49:C55)</f>
        <v>1132950.41</v>
      </c>
      <c r="D48" s="23">
        <f t="shared" si="12"/>
        <v>1513752.8199999998</v>
      </c>
      <c r="E48" s="23">
        <f t="shared" si="12"/>
        <v>699262.29</v>
      </c>
      <c r="F48" s="23">
        <f t="shared" si="12"/>
        <v>1035706.2400000001</v>
      </c>
      <c r="G48" s="23">
        <f t="shared" si="12"/>
        <v>1390536.42</v>
      </c>
      <c r="H48" s="23">
        <f t="shared" si="12"/>
        <v>669454.19</v>
      </c>
      <c r="I48" s="23">
        <f>SUM(I49:I55)</f>
        <v>267880.94999999995</v>
      </c>
      <c r="J48" s="23">
        <f>SUM(J49:J55)</f>
        <v>507970.38</v>
      </c>
      <c r="K48" s="23">
        <f aca="true" t="shared" si="13" ref="K48:K56">SUM(B48:J48)</f>
        <v>7979621.17</v>
      </c>
    </row>
    <row r="49" spans="1:11" ht="17.25" customHeight="1">
      <c r="A49" s="34" t="s">
        <v>47</v>
      </c>
      <c r="B49" s="23">
        <f aca="true" t="shared" si="14" ref="B49:H49">ROUND(B30*B7,2)</f>
        <v>759526.22</v>
      </c>
      <c r="C49" s="23">
        <f t="shared" si="14"/>
        <v>1126682.05</v>
      </c>
      <c r="D49" s="23">
        <f t="shared" si="14"/>
        <v>1510584.72</v>
      </c>
      <c r="E49" s="23">
        <f t="shared" si="14"/>
        <v>697158.74</v>
      </c>
      <c r="F49" s="23">
        <f t="shared" si="14"/>
        <v>1032656.3</v>
      </c>
      <c r="G49" s="23">
        <f t="shared" si="14"/>
        <v>1385801.11</v>
      </c>
      <c r="H49" s="23">
        <f t="shared" si="14"/>
        <v>641487.57</v>
      </c>
      <c r="I49" s="23">
        <f>ROUND(I30*I7,2)</f>
        <v>267224.47</v>
      </c>
      <c r="J49" s="23">
        <f>ROUND(J30*J7,2)</f>
        <v>506093.38</v>
      </c>
      <c r="K49" s="23">
        <f t="shared" si="13"/>
        <v>7927214.5600000005</v>
      </c>
    </row>
    <row r="50" spans="1:11" ht="17.25" customHeight="1">
      <c r="A50" s="34" t="s">
        <v>48</v>
      </c>
      <c r="B50" s="19">
        <v>0</v>
      </c>
      <c r="C50" s="23">
        <f>ROUND(C31*C7,2)</f>
        <v>2504.38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2504.38</v>
      </c>
    </row>
    <row r="51" spans="1:11" ht="17.25" customHeight="1">
      <c r="A51" s="68" t="s">
        <v>110</v>
      </c>
      <c r="B51" s="69">
        <f>ROUND(B32*B7,2)</f>
        <v>-1510.43</v>
      </c>
      <c r="C51" s="69">
        <f>ROUND(C32*C7,2)</f>
        <v>-2009.74</v>
      </c>
      <c r="D51" s="69">
        <f aca="true" t="shared" si="15" ref="D51:J51">ROUND(D32*D7,2)</f>
        <v>-2383.06</v>
      </c>
      <c r="E51" s="69">
        <f t="shared" si="15"/>
        <v>-1140.69</v>
      </c>
      <c r="F51" s="69">
        <f t="shared" si="15"/>
        <v>-1752.22</v>
      </c>
      <c r="G51" s="69">
        <f t="shared" si="15"/>
        <v>-2455.09</v>
      </c>
      <c r="H51" s="69">
        <f t="shared" si="15"/>
        <v>-1169.02</v>
      </c>
      <c r="I51" s="69">
        <f t="shared" si="15"/>
        <v>-409.24</v>
      </c>
      <c r="J51" s="69">
        <f t="shared" si="15"/>
        <v>-340.04</v>
      </c>
      <c r="K51" s="69">
        <f>SUM(B51:J51)</f>
        <v>-13169.53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25420.6</v>
      </c>
      <c r="I53" s="31">
        <f>+I35</f>
        <v>0</v>
      </c>
      <c r="J53" s="31">
        <f>+J35</f>
        <v>0</v>
      </c>
      <c r="K53" s="23">
        <f t="shared" si="13"/>
        <v>25420.6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5551.16</v>
      </c>
      <c r="E55" s="19">
        <v>3244.24</v>
      </c>
      <c r="F55" s="36">
        <v>4802.16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37651.16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-113981.12</v>
      </c>
      <c r="C60" s="35">
        <f t="shared" si="16"/>
        <v>-174629.02</v>
      </c>
      <c r="D60" s="35">
        <f t="shared" si="16"/>
        <v>-175461.59</v>
      </c>
      <c r="E60" s="35">
        <f t="shared" si="16"/>
        <v>-110288.96</v>
      </c>
      <c r="F60" s="35">
        <f t="shared" si="16"/>
        <v>-119199.21</v>
      </c>
      <c r="G60" s="35">
        <f t="shared" si="16"/>
        <v>-134981.5</v>
      </c>
      <c r="H60" s="35">
        <f t="shared" si="16"/>
        <v>-111812.56</v>
      </c>
      <c r="I60" s="35">
        <f t="shared" si="16"/>
        <v>-30807.42</v>
      </c>
      <c r="J60" s="35">
        <f t="shared" si="16"/>
        <v>-70385.85</v>
      </c>
      <c r="K60" s="35">
        <f>SUM(B60:J60)</f>
        <v>-1041547.23</v>
      </c>
    </row>
    <row r="61" spans="1:11" ht="18.75" customHeight="1">
      <c r="A61" s="16" t="s">
        <v>78</v>
      </c>
      <c r="B61" s="35">
        <f aca="true" t="shared" si="17" ref="B61:J61">B62+B63+B64+B65+B66+B67</f>
        <v>-113750</v>
      </c>
      <c r="C61" s="35">
        <f t="shared" si="17"/>
        <v>-174191.5</v>
      </c>
      <c r="D61" s="35">
        <f t="shared" si="17"/>
        <v>-173946.5</v>
      </c>
      <c r="E61" s="35">
        <f t="shared" si="17"/>
        <v>-104153</v>
      </c>
      <c r="F61" s="35">
        <f t="shared" si="17"/>
        <v>-118181</v>
      </c>
      <c r="G61" s="35">
        <f t="shared" si="17"/>
        <v>-134963.5</v>
      </c>
      <c r="H61" s="35">
        <f t="shared" si="17"/>
        <v>-111804</v>
      </c>
      <c r="I61" s="35">
        <f t="shared" si="17"/>
        <v>-25382</v>
      </c>
      <c r="J61" s="35">
        <f t="shared" si="17"/>
        <v>-61061</v>
      </c>
      <c r="K61" s="35">
        <f aca="true" t="shared" si="18" ref="K61:K94">SUM(B61:J61)</f>
        <v>-1017432.5</v>
      </c>
    </row>
    <row r="62" spans="1:11" ht="18.75" customHeight="1">
      <c r="A62" s="12" t="s">
        <v>79</v>
      </c>
      <c r="B62" s="35">
        <f>-ROUND(B9*$D$3,2)</f>
        <v>-113750</v>
      </c>
      <c r="C62" s="35">
        <f aca="true" t="shared" si="19" ref="C62:J62">-ROUND(C9*$D$3,2)</f>
        <v>-174191.5</v>
      </c>
      <c r="D62" s="35">
        <f t="shared" si="19"/>
        <v>-173946.5</v>
      </c>
      <c r="E62" s="35">
        <f t="shared" si="19"/>
        <v>-104153</v>
      </c>
      <c r="F62" s="35">
        <f t="shared" si="19"/>
        <v>-118181</v>
      </c>
      <c r="G62" s="35">
        <f t="shared" si="19"/>
        <v>-134963.5</v>
      </c>
      <c r="H62" s="35">
        <f t="shared" si="19"/>
        <v>-111804</v>
      </c>
      <c r="I62" s="35">
        <f t="shared" si="19"/>
        <v>-25382</v>
      </c>
      <c r="J62" s="35">
        <f t="shared" si="19"/>
        <v>-61061</v>
      </c>
      <c r="K62" s="35">
        <f t="shared" si="18"/>
        <v>-1017432.5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19">
        <v>0</v>
      </c>
      <c r="I64" s="19">
        <v>0</v>
      </c>
      <c r="J64" s="19">
        <v>0</v>
      </c>
      <c r="K64" s="35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35">
        <f t="shared" si="18"/>
        <v>0</v>
      </c>
    </row>
    <row r="66" spans="1:11" ht="18.75" customHeight="1">
      <c r="A66" s="12" t="s">
        <v>56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19">
        <v>0</v>
      </c>
      <c r="I66" s="19">
        <v>0</v>
      </c>
      <c r="J66" s="19">
        <v>0</v>
      </c>
      <c r="K66" s="35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-437.52</v>
      </c>
      <c r="D68" s="35">
        <f t="shared" si="20"/>
        <v>-1515.09</v>
      </c>
      <c r="E68" s="35">
        <f t="shared" si="20"/>
        <v>-6135.96</v>
      </c>
      <c r="F68" s="35">
        <f t="shared" si="20"/>
        <v>-1018.21</v>
      </c>
      <c r="G68" s="35">
        <f t="shared" si="20"/>
        <v>-18</v>
      </c>
      <c r="H68" s="35">
        <f t="shared" si="20"/>
        <v>-8.56</v>
      </c>
      <c r="I68" s="35">
        <f t="shared" si="20"/>
        <v>-5425.42</v>
      </c>
      <c r="J68" s="35">
        <f t="shared" si="20"/>
        <v>-9324.85</v>
      </c>
      <c r="K68" s="35">
        <f t="shared" si="18"/>
        <v>-24114.730000000003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0</v>
      </c>
      <c r="J72" s="19">
        <v>0</v>
      </c>
      <c r="K72" s="48">
        <f t="shared" si="18"/>
        <v>0</v>
      </c>
    </row>
    <row r="73" spans="1:11" ht="18.75" customHeight="1">
      <c r="A73" s="34" t="s">
        <v>62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48">
        <f t="shared" si="18"/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-393.76</v>
      </c>
      <c r="E91" s="35">
        <v>-158.36</v>
      </c>
      <c r="F91" s="35">
        <v>-624.88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-1712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-5977.6</v>
      </c>
      <c r="F92" s="19">
        <v>0</v>
      </c>
      <c r="G92" s="19">
        <v>0</v>
      </c>
      <c r="H92" s="19">
        <v>0</v>
      </c>
      <c r="I92" s="48">
        <v>-3375.3</v>
      </c>
      <c r="J92" s="48">
        <v>-9324.85</v>
      </c>
      <c r="K92" s="48">
        <f t="shared" si="18"/>
        <v>-18677.75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665560.9</v>
      </c>
      <c r="C97" s="24">
        <f t="shared" si="21"/>
        <v>980457.8399999999</v>
      </c>
      <c r="D97" s="24">
        <f t="shared" si="21"/>
        <v>1363631.7999999998</v>
      </c>
      <c r="E97" s="24">
        <f t="shared" si="21"/>
        <v>609904.3300000001</v>
      </c>
      <c r="F97" s="24">
        <f t="shared" si="21"/>
        <v>938379.0100000001</v>
      </c>
      <c r="G97" s="24">
        <f t="shared" si="21"/>
        <v>1283325.3499999999</v>
      </c>
      <c r="H97" s="24">
        <f t="shared" si="21"/>
        <v>576260.5899999999</v>
      </c>
      <c r="I97" s="24">
        <f>+I98+I99</f>
        <v>237073.52999999994</v>
      </c>
      <c r="J97" s="24">
        <f>+J98+J99</f>
        <v>450555.45</v>
      </c>
      <c r="K97" s="48">
        <f>SUM(B97:J97)</f>
        <v>7105148.8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648126.35</v>
      </c>
      <c r="C98" s="24">
        <f t="shared" si="22"/>
        <v>958321.3899999999</v>
      </c>
      <c r="D98" s="24">
        <f t="shared" si="22"/>
        <v>1338291.2299999997</v>
      </c>
      <c r="E98" s="24">
        <f t="shared" si="22"/>
        <v>588973.3300000001</v>
      </c>
      <c r="F98" s="24">
        <f t="shared" si="22"/>
        <v>916507.0300000001</v>
      </c>
      <c r="G98" s="24">
        <f t="shared" si="22"/>
        <v>1255554.92</v>
      </c>
      <c r="H98" s="24">
        <f t="shared" si="22"/>
        <v>557641.6299999999</v>
      </c>
      <c r="I98" s="24">
        <f t="shared" si="22"/>
        <v>237073.52999999994</v>
      </c>
      <c r="J98" s="24">
        <f t="shared" si="22"/>
        <v>437584.53</v>
      </c>
      <c r="K98" s="48">
        <f>SUM(B98:J98)</f>
        <v>6938073.94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17434.55</v>
      </c>
      <c r="C99" s="24">
        <f t="shared" si="23"/>
        <v>22136.45</v>
      </c>
      <c r="D99" s="24">
        <f t="shared" si="23"/>
        <v>25340.57</v>
      </c>
      <c r="E99" s="24">
        <f t="shared" si="23"/>
        <v>20931</v>
      </c>
      <c r="F99" s="24">
        <f t="shared" si="23"/>
        <v>21871.98</v>
      </c>
      <c r="G99" s="24">
        <f t="shared" si="23"/>
        <v>27770.43</v>
      </c>
      <c r="H99" s="24">
        <f t="shared" si="23"/>
        <v>18618.96</v>
      </c>
      <c r="I99" s="19">
        <f t="shared" si="23"/>
        <v>0</v>
      </c>
      <c r="J99" s="24">
        <f t="shared" si="23"/>
        <v>12970.92</v>
      </c>
      <c r="K99" s="48">
        <f>SUM(B99:J99)</f>
        <v>167074.86000000002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7105148.82</v>
      </c>
      <c r="L105" s="54"/>
    </row>
    <row r="106" spans="1:11" ht="18.75" customHeight="1">
      <c r="A106" s="26" t="s">
        <v>74</v>
      </c>
      <c r="B106" s="27">
        <v>85218.26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85218.26</v>
      </c>
    </row>
    <row r="107" spans="1:11" ht="18.75" customHeight="1">
      <c r="A107" s="26" t="s">
        <v>75</v>
      </c>
      <c r="B107" s="27">
        <v>580342.64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580342.64</v>
      </c>
    </row>
    <row r="108" spans="1:11" ht="18.75" customHeight="1">
      <c r="A108" s="26" t="s">
        <v>76</v>
      </c>
      <c r="B108" s="40">
        <v>0</v>
      </c>
      <c r="C108" s="27">
        <f>+C97</f>
        <v>980457.8399999999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980457.8399999999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1363631.7999999998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1363631.7999999998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609904.3300000001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609904.3300000001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178604.65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178604.65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333290.07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333290.07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426484.3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426484.3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398035.42</v>
      </c>
      <c r="H114" s="40">
        <v>0</v>
      </c>
      <c r="I114" s="40">
        <v>0</v>
      </c>
      <c r="J114" s="40">
        <v>0</v>
      </c>
      <c r="K114" s="41">
        <f t="shared" si="24"/>
        <v>398035.42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33689.74</v>
      </c>
      <c r="H115" s="40">
        <v>0</v>
      </c>
      <c r="I115" s="40">
        <v>0</v>
      </c>
      <c r="J115" s="40">
        <v>0</v>
      </c>
      <c r="K115" s="41">
        <f t="shared" si="24"/>
        <v>33689.74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207689.23</v>
      </c>
      <c r="H116" s="40">
        <v>0</v>
      </c>
      <c r="I116" s="40">
        <v>0</v>
      </c>
      <c r="J116" s="40">
        <v>0</v>
      </c>
      <c r="K116" s="41">
        <f t="shared" si="24"/>
        <v>207689.23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174577.81</v>
      </c>
      <c r="H117" s="40">
        <v>0</v>
      </c>
      <c r="I117" s="40">
        <v>0</v>
      </c>
      <c r="J117" s="40">
        <v>0</v>
      </c>
      <c r="K117" s="41">
        <f t="shared" si="24"/>
        <v>174577.81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469333.16</v>
      </c>
      <c r="H118" s="40">
        <v>0</v>
      </c>
      <c r="I118" s="40">
        <v>0</v>
      </c>
      <c r="J118" s="40">
        <v>0</v>
      </c>
      <c r="K118" s="41">
        <f t="shared" si="24"/>
        <v>469333.16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203913.2</v>
      </c>
      <c r="I119" s="40">
        <v>0</v>
      </c>
      <c r="J119" s="40">
        <v>0</v>
      </c>
      <c r="K119" s="41">
        <f t="shared" si="24"/>
        <v>203913.2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372347.39</v>
      </c>
      <c r="I120" s="40">
        <v>0</v>
      </c>
      <c r="J120" s="40">
        <v>0</v>
      </c>
      <c r="K120" s="41">
        <f t="shared" si="24"/>
        <v>372347.39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237073.53</v>
      </c>
      <c r="J121" s="40">
        <v>0</v>
      </c>
      <c r="K121" s="41">
        <f t="shared" si="24"/>
        <v>237073.53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450555.45</v>
      </c>
      <c r="K122" s="44">
        <f t="shared" si="24"/>
        <v>450555.45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2015-06-11T18:57:50Z</dcterms:modified>
  <cp:category/>
  <cp:version/>
  <cp:contentType/>
  <cp:contentStatus/>
</cp:coreProperties>
</file>