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<sst xmlns="http://schemas.openxmlformats.org/spreadsheetml/2006/main" count="126" uniqueCount="126">
  <si>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</si>
  <si>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</si>
  <si>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</si>
  <si>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</si>
  <si>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</si>
  <si>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</si>
  <si>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</si>
  <si>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</si>
  <si>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</si>
  <si>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</si>
  <si>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</si>
  <si>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</si>
  <si>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</si>
  <si>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</si>
  <si>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</si>
  <si>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</si>
  <si>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</si>
  <si>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</si>
  <si>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</si>
  <si>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</si>
  <si>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</si>
  <si>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</si>
  <si>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</si>
  <si>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</si>
  <si>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</si>
  <si>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</si>
  <si>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</si>
  <si>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</si>
  <si>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</si>
  <si>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</si>
  <si>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</si>
  <si>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</si>
  <si>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</si>
  <si>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</si>
  <si>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</si>
  <si>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</si>
  <si>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</si>
  <si>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</si>
  <si>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</si>
  <si>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</si>
  <si>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</si>
  <si>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</si>
  <si>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</si>
  <si>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</si>
  <si>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</si>
  <si>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</si>
  <si>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</si>
  <si>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</si>
  <si>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</si>
  <si>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</si>
  <si>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</si>
  <si>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</si>
  <si>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</si>
  <si>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</si>
  <si>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</si>
  <si>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</si>
  <si>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</si>
  <si>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</si>
  <si>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</si>
  <si>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</si>
  <si>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</si>
  <si>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</si>
  <si>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</si>
  <si>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</si>
  <si>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</si>
  <si>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</si>
  <si>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</si>
  <si>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</si>
  <si>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</si>
  <si>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</si>
  <si>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</si>
  <si>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</si>
  <si>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</si>
  <si>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</si>
  <si>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</si>
  <si>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</si>
  <si>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</si>
  <si>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</si>
  <si>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</si>
  <si>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</si>
  <si>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</si>
  <si>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</si>
  <si>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</si>
  <si>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</si>
  <si>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</si>
  <si>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</si>
  <si>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</si>
  <si>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</si>
  <si>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</si>
  <si>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</si>
  <si>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</si>
  <si>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</si>
  <si>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</si>
  <si>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</si>
  <si>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</si>
  <si>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</si>
  <si>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</si>
  <si>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</si>
  <si>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</si>
  <si>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</si>
  <si>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</si>
  <si>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</si>
  <si>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</si>
  <si>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</si>
  <si>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</si>
  <si>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</si>
  <si>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</si>
  <si>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</si>
  <si>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</si>
  <si>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</si>
  <si>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</si>
  <si>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</si>
  <si>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</si>
  <si>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</si>
  <si>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</si>
  <si>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</si>
  <si>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</si>
  <si>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</si>
  <si>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</si>
  <si>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</si>
  <si>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</si>
  <si>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</si>
  <si>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</si>
  <si>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</si>
  <si>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</si>
  <si>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04/06/15 - VENCIMENTO 11/06/15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</si>
</sst>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207991</v>
      </c>
      <c r="C7" s="9">
        <f t="shared" si="0"/>
        <v>279015</v>
      </c>
      <c r="D7" s="9">
        <f t="shared" si="0"/>
        <v>296985</v>
      </c>
      <c r="E7" s="9">
        <f t="shared" si="0"/>
        <v>170982</v>
      </c>
      <c r="F7" s="9">
        <f t="shared" si="0"/>
        <v>278553</v>
      </c>
      <c r="G7" s="9">
        <f t="shared" si="0"/>
        <v>454987</v>
      </c>
      <c r="H7" s="9">
        <f t="shared" si="0"/>
        <v>172430</v>
      </c>
      <c r="I7" s="9">
        <f t="shared" si="0"/>
        <v>30903</v>
      </c>
      <c r="J7" s="9">
        <f t="shared" si="0"/>
        <v>124720</v>
      </c>
      <c r="K7" s="9">
        <f t="shared" si="0"/>
        <v>2016566</v>
      </c>
      <c r="L7" s="52"/>
    </row>
    <row r="8" spans="1:11" ht="17.25" customHeight="1">
      <c r="A8" s="10" t="s">
        <v>103</v>
      </c>
      <c r="B8" s="11">
        <f>B9+B12+B16</f>
        <v>122231</v>
      </c>
      <c r="C8" s="11">
        <f aca="true" t="shared" si="1" ref="C8:J8">C9+C12+C16</f>
        <v>173703</v>
      </c>
      <c r="D8" s="11">
        <f t="shared" si="1"/>
        <v>167782</v>
      </c>
      <c r="E8" s="11">
        <f t="shared" si="1"/>
        <v>103205</v>
      </c>
      <c r="F8" s="11">
        <f t="shared" si="1"/>
        <v>152975</v>
      </c>
      <c r="G8" s="11">
        <f t="shared" si="1"/>
        <v>248290</v>
      </c>
      <c r="H8" s="11">
        <f t="shared" si="1"/>
        <v>108079</v>
      </c>
      <c r="I8" s="11">
        <f t="shared" si="1"/>
        <v>16193</v>
      </c>
      <c r="J8" s="11">
        <f t="shared" si="1"/>
        <v>72206</v>
      </c>
      <c r="K8" s="11">
        <f>SUM(B8:J8)</f>
        <v>1164664</v>
      </c>
    </row>
    <row r="9" spans="1:11" ht="17.25" customHeight="1">
      <c r="A9" s="15" t="s">
        <v>17</v>
      </c>
      <c r="B9" s="13">
        <f>+B10+B11</f>
        <v>20760</v>
      </c>
      <c r="C9" s="13">
        <f aca="true" t="shared" si="2" ref="C9:J9">+C10+C11</f>
        <v>31520</v>
      </c>
      <c r="D9" s="13">
        <f t="shared" si="2"/>
        <v>27481</v>
      </c>
      <c r="E9" s="13">
        <f t="shared" si="2"/>
        <v>17696</v>
      </c>
      <c r="F9" s="13">
        <f t="shared" si="2"/>
        <v>21958</v>
      </c>
      <c r="G9" s="13">
        <f t="shared" si="2"/>
        <v>26261</v>
      </c>
      <c r="H9" s="13">
        <f t="shared" si="2"/>
        <v>20590</v>
      </c>
      <c r="I9" s="13">
        <f t="shared" si="2"/>
        <v>3282</v>
      </c>
      <c r="J9" s="13">
        <f t="shared" si="2"/>
        <v>10924</v>
      </c>
      <c r="K9" s="11">
        <f>SUM(B9:J9)</f>
        <v>180472</v>
      </c>
    </row>
    <row r="10" spans="1:11" ht="17.25" customHeight="1">
      <c r="A10" s="29" t="s">
        <v>18</v>
      </c>
      <c r="B10" s="13">
        <v>20760</v>
      </c>
      <c r="C10" s="13">
        <v>31520</v>
      </c>
      <c r="D10" s="13">
        <v>27481</v>
      </c>
      <c r="E10" s="13">
        <v>17696</v>
      </c>
      <c r="F10" s="13">
        <v>21958</v>
      </c>
      <c r="G10" s="13">
        <v>26261</v>
      </c>
      <c r="H10" s="13">
        <v>20590</v>
      </c>
      <c r="I10" s="13">
        <v>3282</v>
      </c>
      <c r="J10" s="13">
        <v>10924</v>
      </c>
      <c r="K10" s="11">
        <f>SUM(B10:J10)</f>
        <v>180472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83072</v>
      </c>
      <c r="C12" s="17">
        <f t="shared" si="3"/>
        <v>117166</v>
      </c>
      <c r="D12" s="17">
        <f t="shared" si="3"/>
        <v>118775</v>
      </c>
      <c r="E12" s="17">
        <f t="shared" si="3"/>
        <v>72199</v>
      </c>
      <c r="F12" s="17">
        <f t="shared" si="3"/>
        <v>109463</v>
      </c>
      <c r="G12" s="17">
        <f t="shared" si="3"/>
        <v>189484</v>
      </c>
      <c r="H12" s="17">
        <f t="shared" si="3"/>
        <v>75043</v>
      </c>
      <c r="I12" s="17">
        <f t="shared" si="3"/>
        <v>10788</v>
      </c>
      <c r="J12" s="17">
        <f t="shared" si="3"/>
        <v>51234</v>
      </c>
      <c r="K12" s="11">
        <f aca="true" t="shared" si="4" ref="K12:K27">SUM(B12:J12)</f>
        <v>827224</v>
      </c>
    </row>
    <row r="13" spans="1:13" ht="17.25" customHeight="1">
      <c r="A13" s="14" t="s">
        <v>20</v>
      </c>
      <c r="B13" s="13">
        <v>37811</v>
      </c>
      <c r="C13" s="13">
        <v>58390</v>
      </c>
      <c r="D13" s="13">
        <v>58717</v>
      </c>
      <c r="E13" s="13">
        <v>36221</v>
      </c>
      <c r="F13" s="13">
        <v>51803</v>
      </c>
      <c r="G13" s="13">
        <v>84684</v>
      </c>
      <c r="H13" s="13">
        <v>33628</v>
      </c>
      <c r="I13" s="13">
        <v>5761</v>
      </c>
      <c r="J13" s="13">
        <v>25895</v>
      </c>
      <c r="K13" s="11">
        <f t="shared" si="4"/>
        <v>392910</v>
      </c>
      <c r="L13" s="52"/>
      <c r="M13" s="53"/>
    </row>
    <row r="14" spans="1:12" ht="17.25" customHeight="1">
      <c r="A14" s="14" t="s">
        <v>21</v>
      </c>
      <c r="B14" s="13">
        <v>42005</v>
      </c>
      <c r="C14" s="13">
        <v>53749</v>
      </c>
      <c r="D14" s="13">
        <v>55924</v>
      </c>
      <c r="E14" s="13">
        <v>33067</v>
      </c>
      <c r="F14" s="13">
        <v>54117</v>
      </c>
      <c r="G14" s="13">
        <v>99719</v>
      </c>
      <c r="H14" s="13">
        <v>37769</v>
      </c>
      <c r="I14" s="13">
        <v>4550</v>
      </c>
      <c r="J14" s="13">
        <v>23726</v>
      </c>
      <c r="K14" s="11">
        <f t="shared" si="4"/>
        <v>404626</v>
      </c>
      <c r="L14" s="52"/>
    </row>
    <row r="15" spans="1:11" ht="17.25" customHeight="1">
      <c r="A15" s="14" t="s">
        <v>22</v>
      </c>
      <c r="B15" s="13">
        <v>3256</v>
      </c>
      <c r="C15" s="13">
        <v>5027</v>
      </c>
      <c r="D15" s="13">
        <v>4134</v>
      </c>
      <c r="E15" s="13">
        <v>2911</v>
      </c>
      <c r="F15" s="13">
        <v>3543</v>
      </c>
      <c r="G15" s="13">
        <v>5081</v>
      </c>
      <c r="H15" s="13">
        <v>3646</v>
      </c>
      <c r="I15" s="13">
        <v>477</v>
      </c>
      <c r="J15" s="13">
        <v>1613</v>
      </c>
      <c r="K15" s="11">
        <f t="shared" si="4"/>
        <v>29688</v>
      </c>
    </row>
    <row r="16" spans="1:11" ht="17.25" customHeight="1">
      <c r="A16" s="15" t="s">
        <v>99</v>
      </c>
      <c r="B16" s="13">
        <f>B17+B18+B19</f>
        <v>18399</v>
      </c>
      <c r="C16" s="13">
        <f aca="true" t="shared" si="5" ref="C16:J16">C17+C18+C19</f>
        <v>25017</v>
      </c>
      <c r="D16" s="13">
        <f t="shared" si="5"/>
        <v>21526</v>
      </c>
      <c r="E16" s="13">
        <f t="shared" si="5"/>
        <v>13310</v>
      </c>
      <c r="F16" s="13">
        <f t="shared" si="5"/>
        <v>21554</v>
      </c>
      <c r="G16" s="13">
        <f t="shared" si="5"/>
        <v>32545</v>
      </c>
      <c r="H16" s="13">
        <f t="shared" si="5"/>
        <v>12446</v>
      </c>
      <c r="I16" s="13">
        <f t="shared" si="5"/>
        <v>2123</v>
      </c>
      <c r="J16" s="13">
        <f t="shared" si="5"/>
        <v>10048</v>
      </c>
      <c r="K16" s="11">
        <f t="shared" si="4"/>
        <v>156968</v>
      </c>
    </row>
    <row r="17" spans="1:11" ht="17.25" customHeight="1">
      <c r="A17" s="14" t="s">
        <v>100</v>
      </c>
      <c r="B17" s="13">
        <v>3933</v>
      </c>
      <c r="C17" s="13">
        <v>5362</v>
      </c>
      <c r="D17" s="13">
        <v>5047</v>
      </c>
      <c r="E17" s="13">
        <v>3318</v>
      </c>
      <c r="F17" s="13">
        <v>5236</v>
      </c>
      <c r="G17" s="13">
        <v>8196</v>
      </c>
      <c r="H17" s="13">
        <v>3291</v>
      </c>
      <c r="I17" s="13">
        <v>607</v>
      </c>
      <c r="J17" s="13">
        <v>2093</v>
      </c>
      <c r="K17" s="11">
        <f t="shared" si="4"/>
        <v>37083</v>
      </c>
    </row>
    <row r="18" spans="1:11" ht="17.25" customHeight="1">
      <c r="A18" s="14" t="s">
        <v>101</v>
      </c>
      <c r="B18" s="13">
        <v>899</v>
      </c>
      <c r="C18" s="13">
        <v>1028</v>
      </c>
      <c r="D18" s="13">
        <v>1055</v>
      </c>
      <c r="E18" s="13">
        <v>794</v>
      </c>
      <c r="F18" s="13">
        <v>1165</v>
      </c>
      <c r="G18" s="13">
        <v>2667</v>
      </c>
      <c r="H18" s="13">
        <v>702</v>
      </c>
      <c r="I18" s="13">
        <v>112</v>
      </c>
      <c r="J18" s="13">
        <v>571</v>
      </c>
      <c r="K18" s="11">
        <f t="shared" si="4"/>
        <v>8993</v>
      </c>
    </row>
    <row r="19" spans="1:11" ht="17.25" customHeight="1">
      <c r="A19" s="14" t="s">
        <v>102</v>
      </c>
      <c r="B19" s="13">
        <v>13567</v>
      </c>
      <c r="C19" s="13">
        <v>18627</v>
      </c>
      <c r="D19" s="13">
        <v>15424</v>
      </c>
      <c r="E19" s="13">
        <v>9198</v>
      </c>
      <c r="F19" s="13">
        <v>15153</v>
      </c>
      <c r="G19" s="13">
        <v>21682</v>
      </c>
      <c r="H19" s="13">
        <v>8453</v>
      </c>
      <c r="I19" s="13">
        <v>1404</v>
      </c>
      <c r="J19" s="13">
        <v>7384</v>
      </c>
      <c r="K19" s="11">
        <f t="shared" si="4"/>
        <v>110892</v>
      </c>
    </row>
    <row r="20" spans="1:11" ht="17.25" customHeight="1">
      <c r="A20" s="16" t="s">
        <v>23</v>
      </c>
      <c r="B20" s="11">
        <f>+B21+B22+B23</f>
        <v>64739</v>
      </c>
      <c r="C20" s="11">
        <f aca="true" t="shared" si="6" ref="C20:J20">+C21+C22+C23</f>
        <v>73875</v>
      </c>
      <c r="D20" s="11">
        <f t="shared" si="6"/>
        <v>90999</v>
      </c>
      <c r="E20" s="11">
        <f t="shared" si="6"/>
        <v>47829</v>
      </c>
      <c r="F20" s="11">
        <f t="shared" si="6"/>
        <v>97580</v>
      </c>
      <c r="G20" s="11">
        <f t="shared" si="6"/>
        <v>174776</v>
      </c>
      <c r="H20" s="11">
        <f t="shared" si="6"/>
        <v>50303</v>
      </c>
      <c r="I20" s="11">
        <f t="shared" si="6"/>
        <v>9574</v>
      </c>
      <c r="J20" s="11">
        <f t="shared" si="6"/>
        <v>35007</v>
      </c>
      <c r="K20" s="11">
        <f t="shared" si="4"/>
        <v>644682</v>
      </c>
    </row>
    <row r="21" spans="1:12" ht="17.25" customHeight="1">
      <c r="A21" s="12" t="s">
        <v>24</v>
      </c>
      <c r="B21" s="13">
        <v>34773</v>
      </c>
      <c r="C21" s="13">
        <v>43900</v>
      </c>
      <c r="D21" s="13">
        <v>52657</v>
      </c>
      <c r="E21" s="13">
        <v>28068</v>
      </c>
      <c r="F21" s="13">
        <v>53853</v>
      </c>
      <c r="G21" s="13">
        <v>87460</v>
      </c>
      <c r="H21" s="13">
        <v>27931</v>
      </c>
      <c r="I21" s="13">
        <v>6163</v>
      </c>
      <c r="J21" s="13">
        <v>19963</v>
      </c>
      <c r="K21" s="11">
        <f t="shared" si="4"/>
        <v>354768</v>
      </c>
      <c r="L21" s="52"/>
    </row>
    <row r="22" spans="1:12" ht="17.25" customHeight="1">
      <c r="A22" s="12" t="s">
        <v>25</v>
      </c>
      <c r="B22" s="13">
        <v>28072</v>
      </c>
      <c r="C22" s="13">
        <v>27926</v>
      </c>
      <c r="D22" s="13">
        <v>36075</v>
      </c>
      <c r="E22" s="13">
        <v>18535</v>
      </c>
      <c r="F22" s="13">
        <v>41647</v>
      </c>
      <c r="G22" s="13">
        <v>83965</v>
      </c>
      <c r="H22" s="13">
        <v>20995</v>
      </c>
      <c r="I22" s="13">
        <v>3182</v>
      </c>
      <c r="J22" s="13">
        <v>14227</v>
      </c>
      <c r="K22" s="11">
        <f t="shared" si="4"/>
        <v>274624</v>
      </c>
      <c r="L22" s="52"/>
    </row>
    <row r="23" spans="1:11" ht="17.25" customHeight="1">
      <c r="A23" s="12" t="s">
        <v>26</v>
      </c>
      <c r="B23" s="13">
        <v>1894</v>
      </c>
      <c r="C23" s="13">
        <v>2049</v>
      </c>
      <c r="D23" s="13">
        <v>2267</v>
      </c>
      <c r="E23" s="13">
        <v>1226</v>
      </c>
      <c r="F23" s="13">
        <v>2080</v>
      </c>
      <c r="G23" s="13">
        <v>3351</v>
      </c>
      <c r="H23" s="13">
        <v>1377</v>
      </c>
      <c r="I23" s="13">
        <v>229</v>
      </c>
      <c r="J23" s="13">
        <v>817</v>
      </c>
      <c r="K23" s="11">
        <f t="shared" si="4"/>
        <v>15290</v>
      </c>
    </row>
    <row r="24" spans="1:11" ht="17.25" customHeight="1">
      <c r="A24" s="16" t="s">
        <v>27</v>
      </c>
      <c r="B24" s="13">
        <v>21021</v>
      </c>
      <c r="C24" s="13">
        <v>31437</v>
      </c>
      <c r="D24" s="13">
        <v>38204</v>
      </c>
      <c r="E24" s="13">
        <v>19948</v>
      </c>
      <c r="F24" s="13">
        <v>27998</v>
      </c>
      <c r="G24" s="13">
        <v>31921</v>
      </c>
      <c r="H24" s="13">
        <v>12952</v>
      </c>
      <c r="I24" s="13">
        <v>5136</v>
      </c>
      <c r="J24" s="13">
        <v>17507</v>
      </c>
      <c r="K24" s="11">
        <f t="shared" si="4"/>
        <v>206124</v>
      </c>
    </row>
    <row r="25" spans="1:12" ht="17.25" customHeight="1">
      <c r="A25" s="12" t="s">
        <v>28</v>
      </c>
      <c r="B25" s="13">
        <v>13453</v>
      </c>
      <c r="C25" s="13">
        <v>20120</v>
      </c>
      <c r="D25" s="13">
        <v>24451</v>
      </c>
      <c r="E25" s="13">
        <v>12767</v>
      </c>
      <c r="F25" s="13">
        <v>17919</v>
      </c>
      <c r="G25" s="13">
        <v>20429</v>
      </c>
      <c r="H25" s="13">
        <v>8289</v>
      </c>
      <c r="I25" s="13">
        <v>3287</v>
      </c>
      <c r="J25" s="13">
        <v>11204</v>
      </c>
      <c r="K25" s="11">
        <f t="shared" si="4"/>
        <v>131919</v>
      </c>
      <c r="L25" s="52"/>
    </row>
    <row r="26" spans="1:12" ht="17.25" customHeight="1">
      <c r="A26" s="12" t="s">
        <v>29</v>
      </c>
      <c r="B26" s="13">
        <v>7568</v>
      </c>
      <c r="C26" s="13">
        <v>11317</v>
      </c>
      <c r="D26" s="13">
        <v>13753</v>
      </c>
      <c r="E26" s="13">
        <v>7181</v>
      </c>
      <c r="F26" s="13">
        <v>10079</v>
      </c>
      <c r="G26" s="13">
        <v>11492</v>
      </c>
      <c r="H26" s="13">
        <v>4663</v>
      </c>
      <c r="I26" s="13">
        <v>1849</v>
      </c>
      <c r="J26" s="13">
        <v>6303</v>
      </c>
      <c r="K26" s="11">
        <f t="shared" si="4"/>
        <v>74205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1096</v>
      </c>
      <c r="I27" s="11">
        <v>0</v>
      </c>
      <c r="J27" s="11">
        <v>0</v>
      </c>
      <c r="K27" s="11">
        <f t="shared" si="4"/>
        <v>1096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2.5546578600000003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-0.00434214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25945.64</v>
      </c>
      <c r="I35" s="19">
        <v>0</v>
      </c>
      <c r="J35" s="19">
        <v>0</v>
      </c>
      <c r="K35" s="23">
        <f>SUM(B35:J35)</f>
        <v>25945.64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4802.16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37651.16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4802.16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37651.16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1122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522555.75</v>
      </c>
      <c r="C47" s="22">
        <f aca="true" t="shared" si="11" ref="C47:H47">+C48+C56</f>
        <v>794700.8799999999</v>
      </c>
      <c r="D47" s="22">
        <f t="shared" si="11"/>
        <v>949944.58</v>
      </c>
      <c r="E47" s="22">
        <f t="shared" si="11"/>
        <v>474146.33999999997</v>
      </c>
      <c r="F47" s="22">
        <f t="shared" si="11"/>
        <v>738281.75</v>
      </c>
      <c r="G47" s="22">
        <f t="shared" si="11"/>
        <v>1034794.7600000001</v>
      </c>
      <c r="H47" s="22">
        <f t="shared" si="11"/>
        <v>482734.27</v>
      </c>
      <c r="I47" s="22">
        <f>+I48+I56</f>
        <v>139320.73</v>
      </c>
      <c r="J47" s="22">
        <f>+J48+J56</f>
        <v>346308.94999999995</v>
      </c>
      <c r="K47" s="22">
        <f>SUM(B47:J47)</f>
        <v>5482788.010000001</v>
      </c>
    </row>
    <row r="48" spans="1:11" ht="17.25" customHeight="1">
      <c r="A48" s="16" t="s">
        <v>46</v>
      </c>
      <c r="B48" s="23">
        <f>SUM(B49:B55)</f>
        <v>505121.2</v>
      </c>
      <c r="C48" s="23">
        <f aca="true" t="shared" si="12" ref="C48:H48">SUM(C49:C55)</f>
        <v>772564.4299999999</v>
      </c>
      <c r="D48" s="23">
        <f t="shared" si="12"/>
        <v>924604.01</v>
      </c>
      <c r="E48" s="23">
        <f t="shared" si="12"/>
        <v>453215.33999999997</v>
      </c>
      <c r="F48" s="23">
        <f t="shared" si="12"/>
        <v>716409.77</v>
      </c>
      <c r="G48" s="23">
        <f t="shared" si="12"/>
        <v>1007024.3300000001</v>
      </c>
      <c r="H48" s="23">
        <f t="shared" si="12"/>
        <v>464115.31</v>
      </c>
      <c r="I48" s="23">
        <f>SUM(I49:I55)</f>
        <v>139320.73</v>
      </c>
      <c r="J48" s="23">
        <f>SUM(J49:J55)</f>
        <v>333338.02999999997</v>
      </c>
      <c r="K48" s="23">
        <f aca="true" t="shared" si="13" ref="K48:K56">SUM(B48:J48)</f>
        <v>5315713.15</v>
      </c>
    </row>
    <row r="49" spans="1:11" ht="17.25" customHeight="1">
      <c r="A49" s="34" t="s">
        <v>47</v>
      </c>
      <c r="B49" s="23">
        <f aca="true" t="shared" si="14" ref="B49:H49">ROUND(B30*B7,2)</f>
        <v>502027.88</v>
      </c>
      <c r="C49" s="23">
        <f t="shared" si="14"/>
        <v>766454.21</v>
      </c>
      <c r="D49" s="23">
        <f t="shared" si="14"/>
        <v>920505.01</v>
      </c>
      <c r="E49" s="23">
        <f t="shared" si="14"/>
        <v>450708.55</v>
      </c>
      <c r="F49" s="23">
        <f t="shared" si="14"/>
        <v>712817.13</v>
      </c>
      <c r="G49" s="23">
        <f t="shared" si="14"/>
        <v>1001608.38</v>
      </c>
      <c r="H49" s="23">
        <f t="shared" si="14"/>
        <v>435247.81</v>
      </c>
      <c r="I49" s="23">
        <f>ROUND(I30*I7,2)</f>
        <v>138467.07</v>
      </c>
      <c r="J49" s="23">
        <f>ROUND(J30*J7,2)</f>
        <v>331343.62</v>
      </c>
      <c r="K49" s="23">
        <f t="shared" si="13"/>
        <v>5259179.659999999</v>
      </c>
    </row>
    <row r="50" spans="1:11" ht="17.25" customHeight="1">
      <c r="A50" s="34" t="s">
        <v>48</v>
      </c>
      <c r="B50" s="19">
        <v>0</v>
      </c>
      <c r="C50" s="23">
        <f>ROUND(C31*C7,2)</f>
        <v>1703.67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1703.67</v>
      </c>
    </row>
    <row r="51" spans="1:11" ht="17.25" customHeight="1">
      <c r="A51" s="68" t="s">
        <v>110</v>
      </c>
      <c r="B51" s="69">
        <f>ROUND(B32*B7,2)</f>
        <v>-998.36</v>
      </c>
      <c r="C51" s="69">
        <f>ROUND(C32*C7,2)</f>
        <v>-1367.17</v>
      </c>
      <c r="D51" s="69">
        <f aca="true" t="shared" si="15" ref="D51:J51">ROUND(D32*D7,2)</f>
        <v>-1452.16</v>
      </c>
      <c r="E51" s="69">
        <f t="shared" si="15"/>
        <v>-737.45</v>
      </c>
      <c r="F51" s="69">
        <f t="shared" si="15"/>
        <v>-1209.52</v>
      </c>
      <c r="G51" s="69">
        <f t="shared" si="15"/>
        <v>-1774.45</v>
      </c>
      <c r="H51" s="69">
        <f t="shared" si="15"/>
        <v>-793.18</v>
      </c>
      <c r="I51" s="69">
        <f t="shared" si="15"/>
        <v>-212.06</v>
      </c>
      <c r="J51" s="69">
        <f t="shared" si="15"/>
        <v>-222.63</v>
      </c>
      <c r="K51" s="69">
        <f>SUM(B51:J51)</f>
        <v>-8766.979999999998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25945.64</v>
      </c>
      <c r="I53" s="31">
        <f>+I35</f>
        <v>0</v>
      </c>
      <c r="J53" s="31">
        <f>+J35</f>
        <v>0</v>
      </c>
      <c r="K53" s="23">
        <f t="shared" si="13"/>
        <v>25945.64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4802.16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37651.16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-72891.12</v>
      </c>
      <c r="C60" s="35">
        <f t="shared" si="16"/>
        <v>-110757.52</v>
      </c>
      <c r="D60" s="35">
        <f t="shared" si="16"/>
        <v>-97698.59</v>
      </c>
      <c r="E60" s="35">
        <f t="shared" si="16"/>
        <v>-66029.77</v>
      </c>
      <c r="F60" s="35">
        <f t="shared" si="16"/>
        <v>-77871.21</v>
      </c>
      <c r="G60" s="35">
        <f t="shared" si="16"/>
        <v>-91931.5</v>
      </c>
      <c r="H60" s="35">
        <f t="shared" si="16"/>
        <v>-72073.56</v>
      </c>
      <c r="I60" s="35">
        <f t="shared" si="16"/>
        <v>-15292.56</v>
      </c>
      <c r="J60" s="35">
        <f t="shared" si="16"/>
        <v>-44432.93</v>
      </c>
      <c r="K60" s="35">
        <f>SUM(B60:J60)</f>
        <v>-648978.7600000001</v>
      </c>
    </row>
    <row r="61" spans="1:11" ht="18.75" customHeight="1">
      <c r="A61" s="16" t="s">
        <v>78</v>
      </c>
      <c r="B61" s="35">
        <f aca="true" t="shared" si="17" ref="B61:J61">B62+B63+B64+B65+B66+B67</f>
        <v>-72660</v>
      </c>
      <c r="C61" s="35">
        <f t="shared" si="17"/>
        <v>-110320</v>
      </c>
      <c r="D61" s="35">
        <f t="shared" si="17"/>
        <v>-96183.5</v>
      </c>
      <c r="E61" s="35">
        <f t="shared" si="17"/>
        <v>-61936</v>
      </c>
      <c r="F61" s="35">
        <f t="shared" si="17"/>
        <v>-76853</v>
      </c>
      <c r="G61" s="35">
        <f t="shared" si="17"/>
        <v>-91913.5</v>
      </c>
      <c r="H61" s="35">
        <f t="shared" si="17"/>
        <v>-72065</v>
      </c>
      <c r="I61" s="35">
        <f t="shared" si="17"/>
        <v>-11487</v>
      </c>
      <c r="J61" s="35">
        <f t="shared" si="17"/>
        <v>-38234</v>
      </c>
      <c r="K61" s="35">
        <f aca="true" t="shared" si="18" ref="K61:K94">SUM(B61:J61)</f>
        <v>-631652</v>
      </c>
    </row>
    <row r="62" spans="1:11" ht="18.75" customHeight="1">
      <c r="A62" s="12" t="s">
        <v>79</v>
      </c>
      <c r="B62" s="35">
        <f>-ROUND(B9*$D$3,2)</f>
        <v>-72660</v>
      </c>
      <c r="C62" s="35">
        <f aca="true" t="shared" si="19" ref="C62:J62">-ROUND(C9*$D$3,2)</f>
        <v>-110320</v>
      </c>
      <c r="D62" s="35">
        <f t="shared" si="19"/>
        <v>-96183.5</v>
      </c>
      <c r="E62" s="35">
        <f t="shared" si="19"/>
        <v>-61936</v>
      </c>
      <c r="F62" s="35">
        <f t="shared" si="19"/>
        <v>-76853</v>
      </c>
      <c r="G62" s="35">
        <f t="shared" si="19"/>
        <v>-91913.5</v>
      </c>
      <c r="H62" s="35">
        <f t="shared" si="19"/>
        <v>-72065</v>
      </c>
      <c r="I62" s="35">
        <f t="shared" si="19"/>
        <v>-11487</v>
      </c>
      <c r="J62" s="35">
        <f t="shared" si="19"/>
        <v>-38234</v>
      </c>
      <c r="K62" s="35">
        <f t="shared" si="18"/>
        <v>-631652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-1515.09</v>
      </c>
      <c r="E68" s="35">
        <f t="shared" si="20"/>
        <v>-4093.77</v>
      </c>
      <c r="F68" s="35">
        <f t="shared" si="20"/>
        <v>-1018.21</v>
      </c>
      <c r="G68" s="35">
        <f t="shared" si="20"/>
        <v>-18</v>
      </c>
      <c r="H68" s="35">
        <f t="shared" si="20"/>
        <v>-8.56</v>
      </c>
      <c r="I68" s="35">
        <f t="shared" si="20"/>
        <v>-3805.56</v>
      </c>
      <c r="J68" s="35">
        <f t="shared" si="20"/>
        <v>-6198.93</v>
      </c>
      <c r="K68" s="35">
        <f t="shared" si="18"/>
        <v>-17326.760000000002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-624.88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-1712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-3935.41</v>
      </c>
      <c r="F92" s="19">
        <v>0</v>
      </c>
      <c r="G92" s="19">
        <v>0</v>
      </c>
      <c r="H92" s="19">
        <v>0</v>
      </c>
      <c r="I92" s="48">
        <v>-1755.44</v>
      </c>
      <c r="J92" s="48">
        <v>-6198.93</v>
      </c>
      <c r="K92" s="48">
        <f t="shared" si="18"/>
        <v>-11889.78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449664.63</v>
      </c>
      <c r="C97" s="24">
        <f t="shared" si="21"/>
        <v>683943.3599999999</v>
      </c>
      <c r="D97" s="24">
        <f t="shared" si="21"/>
        <v>852245.99</v>
      </c>
      <c r="E97" s="24">
        <f t="shared" si="21"/>
        <v>408116.56999999995</v>
      </c>
      <c r="F97" s="24">
        <f t="shared" si="21"/>
        <v>660410.54</v>
      </c>
      <c r="G97" s="24">
        <f t="shared" si="21"/>
        <v>942863.2600000001</v>
      </c>
      <c r="H97" s="24">
        <f t="shared" si="21"/>
        <v>410660.71</v>
      </c>
      <c r="I97" s="24">
        <f>+I98+I99</f>
        <v>124028.17000000001</v>
      </c>
      <c r="J97" s="24">
        <f>+J98+J99</f>
        <v>301876.01999999996</v>
      </c>
      <c r="K97" s="48">
        <f>SUM(B97:J97)</f>
        <v>4833809.25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432230.08</v>
      </c>
      <c r="C98" s="24">
        <f t="shared" si="22"/>
        <v>661806.9099999999</v>
      </c>
      <c r="D98" s="24">
        <f t="shared" si="22"/>
        <v>826905.42</v>
      </c>
      <c r="E98" s="24">
        <f t="shared" si="22"/>
        <v>387185.56999999995</v>
      </c>
      <c r="F98" s="24">
        <f t="shared" si="22"/>
        <v>638538.56</v>
      </c>
      <c r="G98" s="24">
        <f t="shared" si="22"/>
        <v>915092.8300000001</v>
      </c>
      <c r="H98" s="24">
        <f t="shared" si="22"/>
        <v>392041.75</v>
      </c>
      <c r="I98" s="24">
        <f t="shared" si="22"/>
        <v>124028.17000000001</v>
      </c>
      <c r="J98" s="24">
        <f t="shared" si="22"/>
        <v>288905.1</v>
      </c>
      <c r="K98" s="48">
        <f>SUM(B98:J98)</f>
        <v>4666734.39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4833809.26</v>
      </c>
      <c r="L105" s="54"/>
    </row>
    <row r="106" spans="1:11" ht="18.75" customHeight="1">
      <c r="A106" s="26" t="s">
        <v>74</v>
      </c>
      <c r="B106" s="27">
        <v>57907.73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57907.73</v>
      </c>
    </row>
    <row r="107" spans="1:11" ht="18.75" customHeight="1">
      <c r="A107" s="26" t="s">
        <v>75</v>
      </c>
      <c r="B107" s="27">
        <v>391756.9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391756.9</v>
      </c>
    </row>
    <row r="108" spans="1:11" ht="18.75" customHeight="1">
      <c r="A108" s="26" t="s">
        <v>76</v>
      </c>
      <c r="B108" s="40">
        <v>0</v>
      </c>
      <c r="C108" s="27">
        <f>+C97</f>
        <v>683943.3599999999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683943.3599999999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852245.99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852245.99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408116.56999999995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408116.56999999995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125229.45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125229.45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236913.02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236913.02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298268.07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298268.07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280102.17</v>
      </c>
      <c r="H114" s="40">
        <v>0</v>
      </c>
      <c r="I114" s="40">
        <v>0</v>
      </c>
      <c r="J114" s="40">
        <v>0</v>
      </c>
      <c r="K114" s="41">
        <f t="shared" si="24"/>
        <v>280102.17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26877.71</v>
      </c>
      <c r="H115" s="40">
        <v>0</v>
      </c>
      <c r="I115" s="40">
        <v>0</v>
      </c>
      <c r="J115" s="40">
        <v>0</v>
      </c>
      <c r="K115" s="41">
        <f t="shared" si="24"/>
        <v>26877.71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149499.97</v>
      </c>
      <c r="H116" s="40">
        <v>0</v>
      </c>
      <c r="I116" s="40">
        <v>0</v>
      </c>
      <c r="J116" s="40">
        <v>0</v>
      </c>
      <c r="K116" s="41">
        <f t="shared" si="24"/>
        <v>149499.97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131594.95</v>
      </c>
      <c r="H117" s="40">
        <v>0</v>
      </c>
      <c r="I117" s="40">
        <v>0</v>
      </c>
      <c r="J117" s="40">
        <v>0</v>
      </c>
      <c r="K117" s="41">
        <f t="shared" si="24"/>
        <v>131594.95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354788.48</v>
      </c>
      <c r="H118" s="40">
        <v>0</v>
      </c>
      <c r="I118" s="40">
        <v>0</v>
      </c>
      <c r="J118" s="40">
        <v>0</v>
      </c>
      <c r="K118" s="41">
        <f t="shared" si="24"/>
        <v>354788.48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148481.25</v>
      </c>
      <c r="I119" s="40">
        <v>0</v>
      </c>
      <c r="J119" s="40">
        <v>0</v>
      </c>
      <c r="K119" s="41">
        <f t="shared" si="24"/>
        <v>148481.25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262179.45</v>
      </c>
      <c r="I120" s="40">
        <v>0</v>
      </c>
      <c r="J120" s="40">
        <v>0</v>
      </c>
      <c r="K120" s="41">
        <f t="shared" si="24"/>
        <v>262179.45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124028.17</v>
      </c>
      <c r="J121" s="40">
        <v>0</v>
      </c>
      <c r="K121" s="41">
        <f t="shared" si="24"/>
        <v>124028.17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301876.02</v>
      </c>
      <c r="K122" s="44">
        <f t="shared" si="24"/>
        <v>301876.02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2015-06-11T14:04:33Z</dcterms:modified>
  <cp:category/>
  <cp:version/>
  <cp:contentType/>
  <cp:contentStatus/>
</cp:coreProperties>
</file>