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<sst xmlns="http://schemas.openxmlformats.org/spreadsheetml/2006/main" count="126" uniqueCount="126">
  <si>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</si>
  <si>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</si>
  <si>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</si>
  <si>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</si>
  <si>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</si>
  <si>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</si>
  <si>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</si>
  <si>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</si>
  <si>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</si>
  <si>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</si>
  <si>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</si>
  <si>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</si>
  <si>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</si>
  <si>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</si>
  <si>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</si>
  <si>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</si>
  <si>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</si>
  <si>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</si>
  <si>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</si>
  <si>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</si>
  <si>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</si>
  <si>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</si>
  <si>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</si>
  <si>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</si>
  <si>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</si>
  <si>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</si>
  <si>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</si>
  <si>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</si>
  <si>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</si>
  <si>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</si>
  <si>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</si>
  <si>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</si>
  <si>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</si>
  <si>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</si>
  <si>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</si>
  <si>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</si>
  <si>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</si>
  <si>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</si>
  <si>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</si>
  <si>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</si>
  <si>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</si>
  <si>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</si>
  <si>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</si>
  <si>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</si>
  <si>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</si>
  <si>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</si>
  <si>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</si>
  <si>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</si>
  <si>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</si>
  <si>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</si>
  <si>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</si>
  <si>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</si>
  <si>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</si>
  <si>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</si>
  <si>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</si>
  <si>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</si>
  <si>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</si>
  <si>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</si>
  <si>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</si>
  <si>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</si>
  <si>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</si>
  <si>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</si>
  <si>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</si>
  <si>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</si>
  <si>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</si>
  <si>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</si>
  <si>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</si>
  <si>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</si>
  <si>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</si>
  <si>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</si>
  <si>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</si>
  <si>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</si>
  <si>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</si>
  <si>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</si>
  <si>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</si>
  <si>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</si>
  <si>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</si>
  <si>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</si>
  <si>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</si>
  <si>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</si>
  <si>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</si>
  <si>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</si>
  <si>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</si>
  <si>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</si>
  <si>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</si>
  <si>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</si>
  <si>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</si>
  <si>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</si>
  <si>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</si>
  <si>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</si>
  <si>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</si>
  <si>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</si>
  <si>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</si>
  <si>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</si>
  <si>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</si>
  <si>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</si>
  <si>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</si>
  <si>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</si>
  <si>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</si>
  <si>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</si>
  <si>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</si>
  <si>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</si>
  <si>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</si>
  <si>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</si>
  <si>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</si>
  <si>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</si>
  <si>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</si>
  <si>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</si>
  <si>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</si>
  <si>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</si>
  <si>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</si>
  <si>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</si>
  <si>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</si>
  <si>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</si>
  <si>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</si>
  <si>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</si>
  <si>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</si>
  <si>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</si>
  <si>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</si>
  <si>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</si>
  <si>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</si>
  <si>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</si>
  <si>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</si>
  <si>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</si>
  <si>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03/06/15 - VENCIMENTO 11/06/15</t>
  </si>
  <si>
    <t>DEMONSTRATIVO DE REMUNERAÇÃO DOS CONCESSIONÁRIOS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</si>
</sst>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125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95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94</v>
      </c>
      <c r="J5" s="79" t="s">
        <v>93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610163</v>
      </c>
      <c r="C7" s="9">
        <f t="shared" si="0"/>
        <v>797075</v>
      </c>
      <c r="D7" s="9">
        <f t="shared" si="0"/>
        <v>880685</v>
      </c>
      <c r="E7" s="9">
        <f t="shared" si="0"/>
        <v>562380</v>
      </c>
      <c r="F7" s="9">
        <f t="shared" si="0"/>
        <v>764433</v>
      </c>
      <c r="G7" s="9">
        <f t="shared" si="0"/>
        <v>1254455</v>
      </c>
      <c r="H7" s="9">
        <f t="shared" si="0"/>
        <v>575626</v>
      </c>
      <c r="I7" s="9">
        <f t="shared" si="0"/>
        <v>128736</v>
      </c>
      <c r="J7" s="9">
        <f t="shared" si="0"/>
        <v>322764</v>
      </c>
      <c r="K7" s="9">
        <f t="shared" si="0"/>
        <v>5896317</v>
      </c>
      <c r="L7" s="52"/>
    </row>
    <row r="8" spans="1:11" ht="17.25" customHeight="1">
      <c r="A8" s="10" t="s">
        <v>102</v>
      </c>
      <c r="B8" s="11">
        <f>B9+B12+B16</f>
        <v>369282</v>
      </c>
      <c r="C8" s="11">
        <f aca="true" t="shared" si="1" ref="C8:J8">C9+C12+C16</f>
        <v>491487</v>
      </c>
      <c r="D8" s="11">
        <f t="shared" si="1"/>
        <v>511524</v>
      </c>
      <c r="E8" s="11">
        <f t="shared" si="1"/>
        <v>340991</v>
      </c>
      <c r="F8" s="11">
        <f t="shared" si="1"/>
        <v>440997</v>
      </c>
      <c r="G8" s="11">
        <f t="shared" si="1"/>
        <v>707384</v>
      </c>
      <c r="H8" s="11">
        <f t="shared" si="1"/>
        <v>361550</v>
      </c>
      <c r="I8" s="11">
        <f t="shared" si="1"/>
        <v>71334</v>
      </c>
      <c r="J8" s="11">
        <f t="shared" si="1"/>
        <v>187607</v>
      </c>
      <c r="K8" s="11">
        <f>SUM(B8:J8)</f>
        <v>3482156</v>
      </c>
    </row>
    <row r="9" spans="1:11" ht="17.25" customHeight="1">
      <c r="A9" s="15" t="s">
        <v>17</v>
      </c>
      <c r="B9" s="13">
        <f>+B10+B11</f>
        <v>43968</v>
      </c>
      <c r="C9" s="13">
        <f aca="true" t="shared" si="2" ref="C9:J9">+C10+C11</f>
        <v>61216</v>
      </c>
      <c r="D9" s="13">
        <f t="shared" si="2"/>
        <v>58744</v>
      </c>
      <c r="E9" s="13">
        <f t="shared" si="2"/>
        <v>40747</v>
      </c>
      <c r="F9" s="13">
        <f t="shared" si="2"/>
        <v>45742</v>
      </c>
      <c r="G9" s="13">
        <f t="shared" si="2"/>
        <v>58238</v>
      </c>
      <c r="H9" s="13">
        <f t="shared" si="2"/>
        <v>54144</v>
      </c>
      <c r="I9" s="13">
        <f t="shared" si="2"/>
        <v>9931</v>
      </c>
      <c r="J9" s="13">
        <f t="shared" si="2"/>
        <v>18762</v>
      </c>
      <c r="K9" s="11">
        <f>SUM(B9:J9)</f>
        <v>391492</v>
      </c>
    </row>
    <row r="10" spans="1:11" ht="17.25" customHeight="1">
      <c r="A10" s="29" t="s">
        <v>18</v>
      </c>
      <c r="B10" s="13">
        <v>43951</v>
      </c>
      <c r="C10" s="13">
        <v>61216</v>
      </c>
      <c r="D10" s="13">
        <v>58681</v>
      </c>
      <c r="E10" s="13">
        <v>40736</v>
      </c>
      <c r="F10" s="13">
        <v>45664</v>
      </c>
      <c r="G10" s="13">
        <v>57987</v>
      </c>
      <c r="H10" s="13">
        <v>54142</v>
      </c>
      <c r="I10" s="13">
        <v>9931</v>
      </c>
      <c r="J10" s="13">
        <v>18762</v>
      </c>
      <c r="K10" s="11">
        <f>SUM(B10:J10)</f>
        <v>391070</v>
      </c>
    </row>
    <row r="11" spans="1:11" ht="17.25" customHeight="1">
      <c r="A11" s="29" t="s">
        <v>19</v>
      </c>
      <c r="B11" s="13">
        <v>17</v>
      </c>
      <c r="C11" s="13">
        <v>0</v>
      </c>
      <c r="D11" s="13">
        <v>63</v>
      </c>
      <c r="E11" s="13">
        <v>11</v>
      </c>
      <c r="F11" s="13">
        <v>78</v>
      </c>
      <c r="G11" s="13">
        <v>251</v>
      </c>
      <c r="H11" s="13">
        <v>2</v>
      </c>
      <c r="I11" s="13">
        <v>0</v>
      </c>
      <c r="J11" s="13">
        <v>0</v>
      </c>
      <c r="K11" s="11">
        <f>SUM(B11:J11)</f>
        <v>422</v>
      </c>
    </row>
    <row r="12" spans="1:11" ht="17.25" customHeight="1">
      <c r="A12" s="15" t="s">
        <v>31</v>
      </c>
      <c r="B12" s="17">
        <f aca="true" t="shared" si="3" ref="B12:J12">SUM(B13:B15)</f>
        <v>263513</v>
      </c>
      <c r="C12" s="17">
        <f t="shared" si="3"/>
        <v>348616</v>
      </c>
      <c r="D12" s="17">
        <f t="shared" si="3"/>
        <v>373287</v>
      </c>
      <c r="E12" s="17">
        <f t="shared" si="3"/>
        <v>249083</v>
      </c>
      <c r="F12" s="17">
        <f t="shared" si="3"/>
        <v>325420</v>
      </c>
      <c r="G12" s="17">
        <f t="shared" si="3"/>
        <v>542987</v>
      </c>
      <c r="H12" s="17">
        <f t="shared" si="3"/>
        <v>256519</v>
      </c>
      <c r="I12" s="17">
        <f t="shared" si="3"/>
        <v>48967</v>
      </c>
      <c r="J12" s="17">
        <f t="shared" si="3"/>
        <v>136985</v>
      </c>
      <c r="K12" s="11">
        <f aca="true" t="shared" si="4" ref="K12:K27">SUM(B12:J12)</f>
        <v>2545377</v>
      </c>
    </row>
    <row r="13" spans="1:13" ht="17.25" customHeight="1">
      <c r="A13" s="14" t="s">
        <v>20</v>
      </c>
      <c r="B13" s="13">
        <v>124716</v>
      </c>
      <c r="C13" s="13">
        <v>175899</v>
      </c>
      <c r="D13" s="13">
        <v>190606</v>
      </c>
      <c r="E13" s="13">
        <v>124581</v>
      </c>
      <c r="F13" s="13">
        <v>163696</v>
      </c>
      <c r="G13" s="13">
        <v>260684</v>
      </c>
      <c r="H13" s="13">
        <v>119194</v>
      </c>
      <c r="I13" s="13">
        <v>26490</v>
      </c>
      <c r="J13" s="13">
        <v>70839</v>
      </c>
      <c r="K13" s="11">
        <f t="shared" si="4"/>
        <v>1256705</v>
      </c>
      <c r="L13" s="52"/>
      <c r="M13" s="53"/>
    </row>
    <row r="14" spans="1:12" ht="17.25" customHeight="1">
      <c r="A14" s="14" t="s">
        <v>21</v>
      </c>
      <c r="B14" s="13">
        <v>124066</v>
      </c>
      <c r="C14" s="13">
        <v>150037</v>
      </c>
      <c r="D14" s="13">
        <v>161991</v>
      </c>
      <c r="E14" s="13">
        <v>109598</v>
      </c>
      <c r="F14" s="13">
        <v>145682</v>
      </c>
      <c r="G14" s="13">
        <v>258546</v>
      </c>
      <c r="H14" s="13">
        <v>117598</v>
      </c>
      <c r="I14" s="13">
        <v>18593</v>
      </c>
      <c r="J14" s="13">
        <v>59689</v>
      </c>
      <c r="K14" s="11">
        <f t="shared" si="4"/>
        <v>1145800</v>
      </c>
      <c r="L14" s="52"/>
    </row>
    <row r="15" spans="1:11" ht="17.25" customHeight="1">
      <c r="A15" s="14" t="s">
        <v>22</v>
      </c>
      <c r="B15" s="13">
        <v>14731</v>
      </c>
      <c r="C15" s="13">
        <v>22680</v>
      </c>
      <c r="D15" s="13">
        <v>20690</v>
      </c>
      <c r="E15" s="13">
        <v>14904</v>
      </c>
      <c r="F15" s="13">
        <v>16042</v>
      </c>
      <c r="G15" s="13">
        <v>23757</v>
      </c>
      <c r="H15" s="13">
        <v>19727</v>
      </c>
      <c r="I15" s="13">
        <v>3884</v>
      </c>
      <c r="J15" s="13">
        <v>6457</v>
      </c>
      <c r="K15" s="11">
        <f t="shared" si="4"/>
        <v>142872</v>
      </c>
    </row>
    <row r="16" spans="1:11" ht="17.25" customHeight="1">
      <c r="A16" s="15" t="s">
        <v>98</v>
      </c>
      <c r="B16" s="13">
        <f>B17+B18+B19</f>
        <v>61801</v>
      </c>
      <c r="C16" s="13">
        <f aca="true" t="shared" si="5" ref="C16:J16">C17+C18+C19</f>
        <v>81655</v>
      </c>
      <c r="D16" s="13">
        <f t="shared" si="5"/>
        <v>79493</v>
      </c>
      <c r="E16" s="13">
        <f t="shared" si="5"/>
        <v>51161</v>
      </c>
      <c r="F16" s="13">
        <f t="shared" si="5"/>
        <v>69835</v>
      </c>
      <c r="G16" s="13">
        <f t="shared" si="5"/>
        <v>106159</v>
      </c>
      <c r="H16" s="13">
        <f t="shared" si="5"/>
        <v>50887</v>
      </c>
      <c r="I16" s="13">
        <f t="shared" si="5"/>
        <v>12436</v>
      </c>
      <c r="J16" s="13">
        <f t="shared" si="5"/>
        <v>31860</v>
      </c>
      <c r="K16" s="11">
        <f t="shared" si="4"/>
        <v>545287</v>
      </c>
    </row>
    <row r="17" spans="1:11" ht="17.25" customHeight="1">
      <c r="A17" s="14" t="s">
        <v>99</v>
      </c>
      <c r="B17" s="13">
        <v>11063</v>
      </c>
      <c r="C17" s="13">
        <v>14967</v>
      </c>
      <c r="D17" s="13">
        <v>13917</v>
      </c>
      <c r="E17" s="13">
        <v>10237</v>
      </c>
      <c r="F17" s="13">
        <v>14292</v>
      </c>
      <c r="G17" s="13">
        <v>23464</v>
      </c>
      <c r="H17" s="13">
        <v>11427</v>
      </c>
      <c r="I17" s="13">
        <v>2378</v>
      </c>
      <c r="J17" s="13">
        <v>5165</v>
      </c>
      <c r="K17" s="11">
        <f t="shared" si="4"/>
        <v>106910</v>
      </c>
    </row>
    <row r="18" spans="1:11" ht="17.25" customHeight="1">
      <c r="A18" s="14" t="s">
        <v>100</v>
      </c>
      <c r="B18" s="13">
        <v>2497</v>
      </c>
      <c r="C18" s="13">
        <v>2564</v>
      </c>
      <c r="D18" s="13">
        <v>3337</v>
      </c>
      <c r="E18" s="13">
        <v>2304</v>
      </c>
      <c r="F18" s="13">
        <v>2942</v>
      </c>
      <c r="G18" s="13">
        <v>5847</v>
      </c>
      <c r="H18" s="13">
        <v>2045</v>
      </c>
      <c r="I18" s="13">
        <v>477</v>
      </c>
      <c r="J18" s="13">
        <v>1351</v>
      </c>
      <c r="K18" s="11">
        <f t="shared" si="4"/>
        <v>23364</v>
      </c>
    </row>
    <row r="19" spans="1:11" ht="17.25" customHeight="1">
      <c r="A19" s="14" t="s">
        <v>101</v>
      </c>
      <c r="B19" s="13">
        <v>48241</v>
      </c>
      <c r="C19" s="13">
        <v>64124</v>
      </c>
      <c r="D19" s="13">
        <v>62239</v>
      </c>
      <c r="E19" s="13">
        <v>38620</v>
      </c>
      <c r="F19" s="13">
        <v>52601</v>
      </c>
      <c r="G19" s="13">
        <v>76848</v>
      </c>
      <c r="H19" s="13">
        <v>37415</v>
      </c>
      <c r="I19" s="13">
        <v>9581</v>
      </c>
      <c r="J19" s="13">
        <v>25344</v>
      </c>
      <c r="K19" s="11">
        <f t="shared" si="4"/>
        <v>415013</v>
      </c>
    </row>
    <row r="20" spans="1:11" ht="17.25" customHeight="1">
      <c r="A20" s="16" t="s">
        <v>23</v>
      </c>
      <c r="B20" s="11">
        <f>+B21+B22+B23</f>
        <v>184742</v>
      </c>
      <c r="C20" s="11">
        <f aca="true" t="shared" si="6" ref="C20:J20">+C21+C22+C23</f>
        <v>216264</v>
      </c>
      <c r="D20" s="11">
        <f t="shared" si="6"/>
        <v>265446</v>
      </c>
      <c r="E20" s="11">
        <f t="shared" si="6"/>
        <v>158784</v>
      </c>
      <c r="F20" s="11">
        <f t="shared" si="6"/>
        <v>246975</v>
      </c>
      <c r="G20" s="11">
        <f t="shared" si="6"/>
        <v>455750</v>
      </c>
      <c r="H20" s="11">
        <f t="shared" si="6"/>
        <v>161471</v>
      </c>
      <c r="I20" s="11">
        <f t="shared" si="6"/>
        <v>38634</v>
      </c>
      <c r="J20" s="11">
        <f t="shared" si="6"/>
        <v>90515</v>
      </c>
      <c r="K20" s="11">
        <f t="shared" si="4"/>
        <v>1818581</v>
      </c>
    </row>
    <row r="21" spans="1:12" ht="17.25" customHeight="1">
      <c r="A21" s="12" t="s">
        <v>24</v>
      </c>
      <c r="B21" s="13">
        <v>97986</v>
      </c>
      <c r="C21" s="13">
        <v>125462</v>
      </c>
      <c r="D21" s="13">
        <v>151539</v>
      </c>
      <c r="E21" s="13">
        <v>90559</v>
      </c>
      <c r="F21" s="13">
        <v>140962</v>
      </c>
      <c r="G21" s="13">
        <v>242283</v>
      </c>
      <c r="H21" s="13">
        <v>90377</v>
      </c>
      <c r="I21" s="13">
        <v>23380</v>
      </c>
      <c r="J21" s="13">
        <v>51563</v>
      </c>
      <c r="K21" s="11">
        <f t="shared" si="4"/>
        <v>1014111</v>
      </c>
      <c r="L21" s="52"/>
    </row>
    <row r="22" spans="1:12" ht="17.25" customHeight="1">
      <c r="A22" s="12" t="s">
        <v>25</v>
      </c>
      <c r="B22" s="13">
        <v>79211</v>
      </c>
      <c r="C22" s="13">
        <v>81062</v>
      </c>
      <c r="D22" s="13">
        <v>103402</v>
      </c>
      <c r="E22" s="13">
        <v>62120</v>
      </c>
      <c r="F22" s="13">
        <v>97649</v>
      </c>
      <c r="G22" s="13">
        <v>199317</v>
      </c>
      <c r="H22" s="13">
        <v>63187</v>
      </c>
      <c r="I22" s="13">
        <v>13431</v>
      </c>
      <c r="J22" s="13">
        <v>35677</v>
      </c>
      <c r="K22" s="11">
        <f t="shared" si="4"/>
        <v>735056</v>
      </c>
      <c r="L22" s="52"/>
    </row>
    <row r="23" spans="1:11" ht="17.25" customHeight="1">
      <c r="A23" s="12" t="s">
        <v>26</v>
      </c>
      <c r="B23" s="13">
        <v>7545</v>
      </c>
      <c r="C23" s="13">
        <v>9740</v>
      </c>
      <c r="D23" s="13">
        <v>10505</v>
      </c>
      <c r="E23" s="13">
        <v>6105</v>
      </c>
      <c r="F23" s="13">
        <v>8364</v>
      </c>
      <c r="G23" s="13">
        <v>14150</v>
      </c>
      <c r="H23" s="13">
        <v>7907</v>
      </c>
      <c r="I23" s="13">
        <v>1823</v>
      </c>
      <c r="J23" s="13">
        <v>3275</v>
      </c>
      <c r="K23" s="11">
        <f t="shared" si="4"/>
        <v>69414</v>
      </c>
    </row>
    <row r="24" spans="1:11" ht="17.25" customHeight="1">
      <c r="A24" s="16" t="s">
        <v>27</v>
      </c>
      <c r="B24" s="13">
        <v>56139</v>
      </c>
      <c r="C24" s="13">
        <v>89324</v>
      </c>
      <c r="D24" s="13">
        <v>103715</v>
      </c>
      <c r="E24" s="13">
        <v>62605</v>
      </c>
      <c r="F24" s="13">
        <v>76461</v>
      </c>
      <c r="G24" s="13">
        <v>91321</v>
      </c>
      <c r="H24" s="13">
        <v>45000</v>
      </c>
      <c r="I24" s="13">
        <v>18768</v>
      </c>
      <c r="J24" s="13">
        <v>44642</v>
      </c>
      <c r="K24" s="11">
        <f t="shared" si="4"/>
        <v>587975</v>
      </c>
    </row>
    <row r="25" spans="1:12" ht="17.25" customHeight="1">
      <c r="A25" s="12" t="s">
        <v>28</v>
      </c>
      <c r="B25" s="13">
        <v>35929</v>
      </c>
      <c r="C25" s="13">
        <v>57167</v>
      </c>
      <c r="D25" s="13">
        <v>66378</v>
      </c>
      <c r="E25" s="13">
        <v>40067</v>
      </c>
      <c r="F25" s="13">
        <v>48935</v>
      </c>
      <c r="G25" s="13">
        <v>58445</v>
      </c>
      <c r="H25" s="13">
        <v>28800</v>
      </c>
      <c r="I25" s="13">
        <v>12012</v>
      </c>
      <c r="J25" s="13">
        <v>28571</v>
      </c>
      <c r="K25" s="11">
        <f t="shared" si="4"/>
        <v>376304</v>
      </c>
      <c r="L25" s="52"/>
    </row>
    <row r="26" spans="1:12" ht="17.25" customHeight="1">
      <c r="A26" s="12" t="s">
        <v>29</v>
      </c>
      <c r="B26" s="13">
        <v>20210</v>
      </c>
      <c r="C26" s="13">
        <v>32157</v>
      </c>
      <c r="D26" s="13">
        <v>37337</v>
      </c>
      <c r="E26" s="13">
        <v>22538</v>
      </c>
      <c r="F26" s="13">
        <v>27526</v>
      </c>
      <c r="G26" s="13">
        <v>32876</v>
      </c>
      <c r="H26" s="13">
        <v>16200</v>
      </c>
      <c r="I26" s="13">
        <v>6756</v>
      </c>
      <c r="J26" s="13">
        <v>16071</v>
      </c>
      <c r="K26" s="11">
        <f t="shared" si="4"/>
        <v>211671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7605</v>
      </c>
      <c r="I27" s="11">
        <v>0</v>
      </c>
      <c r="J27" s="11">
        <v>0</v>
      </c>
      <c r="K27" s="11">
        <f t="shared" si="4"/>
        <v>7605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2.5546578600000003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-0.00434214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9515.62</v>
      </c>
      <c r="I35" s="19">
        <v>0</v>
      </c>
      <c r="J35" s="19">
        <v>0</v>
      </c>
      <c r="K35" s="23">
        <f>SUM(B35:J35)</f>
        <v>9515.62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4802.16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37651.16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4802.16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37651.16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1122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1491347.88</v>
      </c>
      <c r="C47" s="22">
        <f aca="true" t="shared" si="11" ref="C47:H47">+C48+C56</f>
        <v>2218436.47</v>
      </c>
      <c r="D47" s="22">
        <f t="shared" si="11"/>
        <v>2756268.6100000003</v>
      </c>
      <c r="E47" s="22">
        <f t="shared" si="11"/>
        <v>1504183.3599999999</v>
      </c>
      <c r="F47" s="22">
        <f t="shared" si="11"/>
        <v>1979538.91</v>
      </c>
      <c r="G47" s="22">
        <f t="shared" si="11"/>
        <v>2791625.7</v>
      </c>
      <c r="H47" s="22">
        <f t="shared" si="11"/>
        <v>1482196.8900000001</v>
      </c>
      <c r="I47" s="22">
        <f>+I48+I56</f>
        <v>577009.73</v>
      </c>
      <c r="J47" s="22">
        <f>+J48+J56</f>
        <v>872098.9500000001</v>
      </c>
      <c r="K47" s="22">
        <f>SUM(B47:J47)</f>
        <v>15672706.5</v>
      </c>
    </row>
    <row r="48" spans="1:11" ht="17.25" customHeight="1">
      <c r="A48" s="16" t="s">
        <v>46</v>
      </c>
      <c r="B48" s="23">
        <f>SUM(B49:B55)</f>
        <v>1473913.3299999998</v>
      </c>
      <c r="C48" s="23">
        <f aca="true" t="shared" si="12" ref="C48:H48">SUM(C49:C55)</f>
        <v>2196300.02</v>
      </c>
      <c r="D48" s="23">
        <f t="shared" si="12"/>
        <v>2730928.0400000005</v>
      </c>
      <c r="E48" s="23">
        <f t="shared" si="12"/>
        <v>1483252.3599999999</v>
      </c>
      <c r="F48" s="23">
        <f t="shared" si="12"/>
        <v>1957666.93</v>
      </c>
      <c r="G48" s="23">
        <f t="shared" si="12"/>
        <v>2763855.27</v>
      </c>
      <c r="H48" s="23">
        <f t="shared" si="12"/>
        <v>1463577.9300000002</v>
      </c>
      <c r="I48" s="23">
        <f>SUM(I49:I55)</f>
        <v>577009.73</v>
      </c>
      <c r="J48" s="23">
        <f>SUM(J49:J55)</f>
        <v>859128.03</v>
      </c>
      <c r="K48" s="23">
        <f aca="true" t="shared" si="13" ref="K48:K56">SUM(B48:J48)</f>
        <v>15505631.639999999</v>
      </c>
    </row>
    <row r="49" spans="1:11" ht="17.25" customHeight="1">
      <c r="A49" s="34" t="s">
        <v>47</v>
      </c>
      <c r="B49" s="23">
        <f aca="true" t="shared" si="14" ref="B49:H49">ROUND(B30*B7,2)</f>
        <v>1472750.43</v>
      </c>
      <c r="C49" s="23">
        <f t="shared" si="14"/>
        <v>2189565.03</v>
      </c>
      <c r="D49" s="23">
        <f t="shared" si="14"/>
        <v>2729683.16</v>
      </c>
      <c r="E49" s="23">
        <f t="shared" si="14"/>
        <v>1482433.68</v>
      </c>
      <c r="F49" s="23">
        <f t="shared" si="14"/>
        <v>1956184.05</v>
      </c>
      <c r="G49" s="23">
        <f t="shared" si="14"/>
        <v>2761557.24</v>
      </c>
      <c r="H49" s="23">
        <f t="shared" si="14"/>
        <v>1452995.15</v>
      </c>
      <c r="I49" s="23">
        <f>ROUND(I30*I7,2)</f>
        <v>576827.4</v>
      </c>
      <c r="J49" s="23">
        <f>ROUND(J30*J7,2)</f>
        <v>857487.12</v>
      </c>
      <c r="K49" s="23">
        <f t="shared" si="13"/>
        <v>15479483.26</v>
      </c>
    </row>
    <row r="50" spans="1:11" ht="17.25" customHeight="1">
      <c r="A50" s="34" t="s">
        <v>48</v>
      </c>
      <c r="B50" s="19">
        <v>0</v>
      </c>
      <c r="C50" s="23">
        <f>ROUND(C31*C7,2)</f>
        <v>4866.94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4866.94</v>
      </c>
    </row>
    <row r="51" spans="1:11" ht="17.25" customHeight="1">
      <c r="A51" s="68" t="s">
        <v>109</v>
      </c>
      <c r="B51" s="69">
        <f>ROUND(B32*B7,2)</f>
        <v>-2928.78</v>
      </c>
      <c r="C51" s="69">
        <f>ROUND(C32*C7,2)</f>
        <v>-3905.67</v>
      </c>
      <c r="D51" s="69">
        <f aca="true" t="shared" si="15" ref="D51:J51">ROUND(D32*D7,2)</f>
        <v>-4306.28</v>
      </c>
      <c r="E51" s="69">
        <f t="shared" si="15"/>
        <v>-2425.56</v>
      </c>
      <c r="F51" s="69">
        <f t="shared" si="15"/>
        <v>-3319.28</v>
      </c>
      <c r="G51" s="69">
        <f t="shared" si="15"/>
        <v>-4892.37</v>
      </c>
      <c r="H51" s="69">
        <f t="shared" si="15"/>
        <v>-2647.88</v>
      </c>
      <c r="I51" s="69">
        <f t="shared" si="15"/>
        <v>-883.39</v>
      </c>
      <c r="J51" s="69">
        <f t="shared" si="15"/>
        <v>-576.13</v>
      </c>
      <c r="K51" s="69">
        <f>SUM(B51:J51)</f>
        <v>-25885.34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9515.62</v>
      </c>
      <c r="I53" s="31">
        <f>+I35</f>
        <v>0</v>
      </c>
      <c r="J53" s="31">
        <f>+J35</f>
        <v>0</v>
      </c>
      <c r="K53" s="23">
        <f t="shared" si="13"/>
        <v>9515.62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4802.16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37651.16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-256112.44</v>
      </c>
      <c r="C60" s="35">
        <f t="shared" si="16"/>
        <v>-248972.58000000002</v>
      </c>
      <c r="D60" s="35">
        <f t="shared" si="16"/>
        <v>-258609.84</v>
      </c>
      <c r="E60" s="35">
        <f t="shared" si="16"/>
        <v>-295779.62</v>
      </c>
      <c r="F60" s="35">
        <f t="shared" si="16"/>
        <v>-270542.8</v>
      </c>
      <c r="G60" s="35">
        <f t="shared" si="16"/>
        <v>-309635.75</v>
      </c>
      <c r="H60" s="35">
        <f t="shared" si="16"/>
        <v>-207056.53</v>
      </c>
      <c r="I60" s="35">
        <f t="shared" si="16"/>
        <v>-78973.33</v>
      </c>
      <c r="J60" s="35">
        <f t="shared" si="16"/>
        <v>-91367.77</v>
      </c>
      <c r="K60" s="35">
        <f>SUM(B60:J60)</f>
        <v>-2017050.6600000001</v>
      </c>
    </row>
    <row r="61" spans="1:11" ht="18.75" customHeight="1">
      <c r="A61" s="16" t="s">
        <v>78</v>
      </c>
      <c r="B61" s="35">
        <f aca="true" t="shared" si="17" ref="B61:J61">B62+B63+B64+B65+B66+B67</f>
        <v>-241772.26</v>
      </c>
      <c r="C61" s="35">
        <f t="shared" si="17"/>
        <v>-227514.04</v>
      </c>
      <c r="D61" s="35">
        <f t="shared" si="17"/>
        <v>-237530.27</v>
      </c>
      <c r="E61" s="35">
        <f t="shared" si="17"/>
        <v>-269558.54</v>
      </c>
      <c r="F61" s="35">
        <f t="shared" si="17"/>
        <v>-250090.51</v>
      </c>
      <c r="G61" s="35">
        <f t="shared" si="17"/>
        <v>-278885.99</v>
      </c>
      <c r="H61" s="35">
        <f t="shared" si="17"/>
        <v>-189587</v>
      </c>
      <c r="I61" s="35">
        <f t="shared" si="17"/>
        <v>-34758.5</v>
      </c>
      <c r="J61" s="35">
        <f t="shared" si="17"/>
        <v>-65667</v>
      </c>
      <c r="K61" s="35">
        <f aca="true" t="shared" si="18" ref="K61:K94">SUM(B61:J61)</f>
        <v>-1795364.11</v>
      </c>
    </row>
    <row r="62" spans="1:11" ht="18.75" customHeight="1">
      <c r="A62" s="12" t="s">
        <v>79</v>
      </c>
      <c r="B62" s="35">
        <f>-ROUND(B9*$D$3,2)</f>
        <v>-153888</v>
      </c>
      <c r="C62" s="35">
        <f aca="true" t="shared" si="19" ref="C62:J62">-ROUND(C9*$D$3,2)</f>
        <v>-214256</v>
      </c>
      <c r="D62" s="35">
        <f t="shared" si="19"/>
        <v>-205604</v>
      </c>
      <c r="E62" s="35">
        <f t="shared" si="19"/>
        <v>-142614.5</v>
      </c>
      <c r="F62" s="35">
        <f t="shared" si="19"/>
        <v>-160097</v>
      </c>
      <c r="G62" s="35">
        <f t="shared" si="19"/>
        <v>-203833</v>
      </c>
      <c r="H62" s="35">
        <f t="shared" si="19"/>
        <v>-189504</v>
      </c>
      <c r="I62" s="35">
        <f t="shared" si="19"/>
        <v>-34758.5</v>
      </c>
      <c r="J62" s="35">
        <f t="shared" si="19"/>
        <v>-65667</v>
      </c>
      <c r="K62" s="35">
        <f t="shared" si="18"/>
        <v>-1370222</v>
      </c>
    </row>
    <row r="63" spans="1:11" ht="18.75" customHeight="1">
      <c r="A63" s="12" t="s">
        <v>55</v>
      </c>
      <c r="B63" s="19">
        <v>59.5</v>
      </c>
      <c r="C63" s="19">
        <v>0</v>
      </c>
      <c r="D63" s="19">
        <v>220.5</v>
      </c>
      <c r="E63" s="19">
        <v>38.5</v>
      </c>
      <c r="F63" s="19">
        <v>273</v>
      </c>
      <c r="G63" s="19">
        <v>878.5</v>
      </c>
      <c r="H63" s="19">
        <v>7</v>
      </c>
      <c r="I63" s="19">
        <v>0</v>
      </c>
      <c r="J63" s="19">
        <v>0</v>
      </c>
      <c r="K63" s="19">
        <f t="shared" si="18"/>
        <v>1477</v>
      </c>
    </row>
    <row r="64" spans="1:11" ht="18.75" customHeight="1">
      <c r="A64" s="12" t="s">
        <v>103</v>
      </c>
      <c r="B64" s="35">
        <v>-773.5</v>
      </c>
      <c r="C64" s="35">
        <v>-357</v>
      </c>
      <c r="D64" s="35">
        <v>-420</v>
      </c>
      <c r="E64" s="35">
        <v>-1148</v>
      </c>
      <c r="F64" s="35">
        <v>-476</v>
      </c>
      <c r="G64" s="35">
        <v>-332.5</v>
      </c>
      <c r="H64" s="19">
        <v>-3.5</v>
      </c>
      <c r="I64" s="19">
        <v>0</v>
      </c>
      <c r="J64" s="19">
        <v>0</v>
      </c>
      <c r="K64" s="35">
        <f t="shared" si="18"/>
        <v>-3510.5</v>
      </c>
    </row>
    <row r="65" spans="1:11" ht="18.75" customHeight="1">
      <c r="A65" s="12" t="s">
        <v>110</v>
      </c>
      <c r="B65" s="19">
        <v>-1816.5</v>
      </c>
      <c r="C65" s="19">
        <v>-906.5</v>
      </c>
      <c r="D65" s="19">
        <v>-563.5</v>
      </c>
      <c r="E65" s="19">
        <v>-1757</v>
      </c>
      <c r="F65" s="19">
        <v>-637</v>
      </c>
      <c r="G65" s="19">
        <v>-416.5</v>
      </c>
      <c r="H65" s="19">
        <v>0</v>
      </c>
      <c r="I65" s="19">
        <v>0</v>
      </c>
      <c r="J65" s="19">
        <v>0</v>
      </c>
      <c r="K65" s="35">
        <f t="shared" si="18"/>
        <v>-6097</v>
      </c>
    </row>
    <row r="66" spans="1:11" ht="18.75" customHeight="1">
      <c r="A66" s="12" t="s">
        <v>56</v>
      </c>
      <c r="B66" s="47">
        <v>-85263.76</v>
      </c>
      <c r="C66" s="47">
        <v>-11949.54</v>
      </c>
      <c r="D66" s="47">
        <v>-31163.27</v>
      </c>
      <c r="E66" s="47">
        <v>-124032.54</v>
      </c>
      <c r="F66" s="47">
        <v>-89153.51</v>
      </c>
      <c r="G66" s="47">
        <v>-75182.49</v>
      </c>
      <c r="H66" s="19">
        <v>-86.5</v>
      </c>
      <c r="I66" s="19">
        <v>0</v>
      </c>
      <c r="J66" s="19">
        <v>0</v>
      </c>
      <c r="K66" s="35">
        <f t="shared" si="18"/>
        <v>-416831.61</v>
      </c>
    </row>
    <row r="67" spans="1:11" ht="18.75" customHeight="1">
      <c r="A67" s="12" t="s">
        <v>57</v>
      </c>
      <c r="B67" s="19">
        <v>-90</v>
      </c>
      <c r="C67" s="19">
        <v>-45</v>
      </c>
      <c r="D67" s="19">
        <v>0</v>
      </c>
      <c r="E67" s="19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-180</v>
      </c>
    </row>
    <row r="68" spans="1:11" ht="18.75" customHeight="1">
      <c r="A68" s="12" t="s">
        <v>82</v>
      </c>
      <c r="B68" s="35">
        <f aca="true" t="shared" si="20" ref="B68:J68">SUM(B69:B92)</f>
        <v>-14340.18</v>
      </c>
      <c r="C68" s="35">
        <f t="shared" si="20"/>
        <v>-21458.54</v>
      </c>
      <c r="D68" s="35">
        <f t="shared" si="20"/>
        <v>-21079.57</v>
      </c>
      <c r="E68" s="35">
        <f t="shared" si="20"/>
        <v>-26221.08</v>
      </c>
      <c r="F68" s="35">
        <f t="shared" si="20"/>
        <v>-20452.29</v>
      </c>
      <c r="G68" s="35">
        <f t="shared" si="20"/>
        <v>-30749.76</v>
      </c>
      <c r="H68" s="35">
        <f t="shared" si="20"/>
        <v>-17469.530000000002</v>
      </c>
      <c r="I68" s="35">
        <f t="shared" si="20"/>
        <v>-44214.83</v>
      </c>
      <c r="J68" s="35">
        <f t="shared" si="20"/>
        <v>-25700.77</v>
      </c>
      <c r="K68" s="35">
        <f t="shared" si="18"/>
        <v>-221686.55000000002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35">
        <v>-539.2</v>
      </c>
      <c r="D79" s="35">
        <v>-202.2</v>
      </c>
      <c r="E79" s="19">
        <v>0</v>
      </c>
      <c r="F79" s="35">
        <v>-775.1</v>
      </c>
      <c r="G79" s="35">
        <v>-2298.34</v>
      </c>
      <c r="H79" s="35">
        <v>-3538.5</v>
      </c>
      <c r="I79" s="19">
        <v>0</v>
      </c>
      <c r="J79" s="19">
        <v>0</v>
      </c>
      <c r="K79" s="35">
        <f t="shared" si="18"/>
        <v>-7353.34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83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88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89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91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-624.88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-1712</v>
      </c>
      <c r="L91" s="55"/>
    </row>
    <row r="92" spans="1:12" ht="18.75" customHeight="1">
      <c r="A92" s="12" t="s">
        <v>96</v>
      </c>
      <c r="B92" s="19">
        <v>0</v>
      </c>
      <c r="C92" s="19">
        <v>0</v>
      </c>
      <c r="D92" s="19">
        <v>0</v>
      </c>
      <c r="E92" s="48">
        <v>-12484.72</v>
      </c>
      <c r="F92" s="19">
        <v>0</v>
      </c>
      <c r="G92" s="19">
        <v>0</v>
      </c>
      <c r="H92" s="19">
        <v>0</v>
      </c>
      <c r="I92" s="48">
        <v>-7270.32</v>
      </c>
      <c r="J92" s="48">
        <v>-15610.57</v>
      </c>
      <c r="K92" s="48">
        <f t="shared" si="18"/>
        <v>-35365.61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97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86</v>
      </c>
      <c r="B97" s="24">
        <f aca="true" t="shared" si="21" ref="B97:H97">+B98+B99</f>
        <v>1235235.44</v>
      </c>
      <c r="C97" s="24">
        <f t="shared" si="21"/>
        <v>1969463.89</v>
      </c>
      <c r="D97" s="24">
        <f t="shared" si="21"/>
        <v>2497658.7700000005</v>
      </c>
      <c r="E97" s="24">
        <f t="shared" si="21"/>
        <v>1208403.7399999998</v>
      </c>
      <c r="F97" s="24">
        <f t="shared" si="21"/>
        <v>1708996.1099999999</v>
      </c>
      <c r="G97" s="24">
        <f t="shared" si="21"/>
        <v>2481989.9500000007</v>
      </c>
      <c r="H97" s="24">
        <f t="shared" si="21"/>
        <v>1275140.36</v>
      </c>
      <c r="I97" s="24">
        <f>+I98+I99</f>
        <v>498036.39999999997</v>
      </c>
      <c r="J97" s="24">
        <f>+J98+J99</f>
        <v>780731.18</v>
      </c>
      <c r="K97" s="48">
        <f>SUM(B97:J97)</f>
        <v>13655655.84</v>
      </c>
      <c r="L97" s="54"/>
    </row>
    <row r="98" spans="1:12" ht="18.75" customHeight="1">
      <c r="A98" s="16" t="s">
        <v>85</v>
      </c>
      <c r="B98" s="24">
        <f aca="true" t="shared" si="22" ref="B98:J98">+B48+B61+B68+B94</f>
        <v>1217800.89</v>
      </c>
      <c r="C98" s="24">
        <f t="shared" si="22"/>
        <v>1947327.44</v>
      </c>
      <c r="D98" s="24">
        <f t="shared" si="22"/>
        <v>2472318.2000000007</v>
      </c>
      <c r="E98" s="24">
        <f t="shared" si="22"/>
        <v>1187472.7399999998</v>
      </c>
      <c r="F98" s="24">
        <f t="shared" si="22"/>
        <v>1687124.13</v>
      </c>
      <c r="G98" s="24">
        <f t="shared" si="22"/>
        <v>2454219.5200000005</v>
      </c>
      <c r="H98" s="24">
        <f t="shared" si="22"/>
        <v>1256521.4000000001</v>
      </c>
      <c r="I98" s="24">
        <f t="shared" si="22"/>
        <v>498036.39999999997</v>
      </c>
      <c r="J98" s="24">
        <f t="shared" si="22"/>
        <v>767760.26</v>
      </c>
      <c r="K98" s="48">
        <f>SUM(B98:J98)</f>
        <v>13488580.980000002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13655655.839999996</v>
      </c>
      <c r="L105" s="54"/>
    </row>
    <row r="106" spans="1:11" ht="18.75" customHeight="1">
      <c r="A106" s="26" t="s">
        <v>74</v>
      </c>
      <c r="B106" s="27">
        <v>159167.8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159167.8</v>
      </c>
    </row>
    <row r="107" spans="1:11" ht="18.75" customHeight="1">
      <c r="A107" s="26" t="s">
        <v>75</v>
      </c>
      <c r="B107" s="27">
        <v>1076067.64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1076067.64</v>
      </c>
    </row>
    <row r="108" spans="1:11" ht="18.75" customHeight="1">
      <c r="A108" s="26" t="s">
        <v>76</v>
      </c>
      <c r="B108" s="40">
        <v>0</v>
      </c>
      <c r="C108" s="27">
        <f>+C97</f>
        <v>1969463.89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1969463.89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2497658.7700000005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2497658.7700000005</v>
      </c>
    </row>
    <row r="110" spans="1:11" ht="18.75" customHeight="1">
      <c r="A110" s="26" t="s">
        <v>92</v>
      </c>
      <c r="B110" s="40">
        <v>0</v>
      </c>
      <c r="C110" s="40">
        <v>0</v>
      </c>
      <c r="D110" s="40">
        <v>0</v>
      </c>
      <c r="E110" s="27">
        <f>+E97</f>
        <v>1208403.7399999998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1208403.7399999998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325194.72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325194.72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611887.22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611887.22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771914.18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771914.18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733438.94</v>
      </c>
      <c r="H114" s="40">
        <v>0</v>
      </c>
      <c r="I114" s="40">
        <v>0</v>
      </c>
      <c r="J114" s="40">
        <v>0</v>
      </c>
      <c r="K114" s="41">
        <f t="shared" si="24"/>
        <v>733438.94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57660.26</v>
      </c>
      <c r="H115" s="40">
        <v>0</v>
      </c>
      <c r="I115" s="40">
        <v>0</v>
      </c>
      <c r="J115" s="40">
        <v>0</v>
      </c>
      <c r="K115" s="41">
        <f t="shared" si="24"/>
        <v>57660.26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387823.19</v>
      </c>
      <c r="H116" s="40">
        <v>0</v>
      </c>
      <c r="I116" s="40">
        <v>0</v>
      </c>
      <c r="J116" s="40">
        <v>0</v>
      </c>
      <c r="K116" s="41">
        <f t="shared" si="24"/>
        <v>387823.19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361376.62</v>
      </c>
      <c r="H117" s="40">
        <v>0</v>
      </c>
      <c r="I117" s="40">
        <v>0</v>
      </c>
      <c r="J117" s="40">
        <v>0</v>
      </c>
      <c r="K117" s="41">
        <f t="shared" si="24"/>
        <v>361376.62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941690.93</v>
      </c>
      <c r="H118" s="40">
        <v>0</v>
      </c>
      <c r="I118" s="40">
        <v>0</v>
      </c>
      <c r="J118" s="40">
        <v>0</v>
      </c>
      <c r="K118" s="41">
        <f t="shared" si="24"/>
        <v>941690.93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460558.41</v>
      </c>
      <c r="I119" s="40">
        <v>0</v>
      </c>
      <c r="J119" s="40">
        <v>0</v>
      </c>
      <c r="K119" s="41">
        <f t="shared" si="24"/>
        <v>460558.41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814581.95</v>
      </c>
      <c r="I120" s="40">
        <v>0</v>
      </c>
      <c r="J120" s="40">
        <v>0</v>
      </c>
      <c r="K120" s="41">
        <f t="shared" si="24"/>
        <v>814581.95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498036.4</v>
      </c>
      <c r="J121" s="40">
        <v>0</v>
      </c>
      <c r="K121" s="41">
        <f t="shared" si="24"/>
        <v>498036.4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780731.18</v>
      </c>
      <c r="K122" s="44">
        <f t="shared" si="24"/>
        <v>780731.18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2015-06-11T14:03:10Z</dcterms:modified>
  <cp:category/>
  <cp:version/>
  <cp:contentType/>
  <cp:contentStatus/>
</cp:coreProperties>
</file>