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<sst xmlns="http://schemas.openxmlformats.org/spreadsheetml/2006/main" count="110" uniqueCount="108">
  <si>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</si>
  <si>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</si>
  <si>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</si>
  <si>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</si>
  <si>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</si>
  <si>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</si>
  <si>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</si>
  <si>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</si>
  <si>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</si>
  <si>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</si>
  <si>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</si>
  <si>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</si>
  <si>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</si>
  <si>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</si>
  <si>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</si>
  <si>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</si>
  <si>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</si>
  <si>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</si>
  <si>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</si>
  <si>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</si>
  <si>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</si>
  <si>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</si>
  <si>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</si>
  <si>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</si>
  <si>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</si>
  <si>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</si>
  <si>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</si>
  <si>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</si>
  <si>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</si>
  <si>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</si>
  <si>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</si>
  <si>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</si>
  <si>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</si>
  <si>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</si>
  <si>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</si>
  <si>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</si>
  <si>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</si>
  <si>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</si>
  <si>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</si>
  <si>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</si>
  <si>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</si>
  <si>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</si>
  <si>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</si>
  <si>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</si>
  <si>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</si>
  <si>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</si>
  <si>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</si>
  <si>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</si>
  <si>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</si>
  <si>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</si>
  <si>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</si>
  <si>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</si>
  <si>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</si>
  <si>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</si>
  <si>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</si>
  <si>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</si>
  <si>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</si>
  <si>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</si>
  <si>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</si>
  <si>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</si>
  <si>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</si>
  <si>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</si>
  <si>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</si>
  <si>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</si>
  <si>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</si>
  <si>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</si>
  <si>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</si>
  <si>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</si>
  <si>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</si>
  <si>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</si>
  <si>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</si>
  <si>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</si>
  <si>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</si>
  <si>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</si>
  <si>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</si>
  <si>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</si>
  <si>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</si>
  <si>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</si>
  <si>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</si>
  <si>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</si>
  <si>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</si>
  <si>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</si>
  <si>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</si>
  <si>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</si>
  <si>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</si>
  <si>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</si>
  <si>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</si>
  <si>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</si>
  <si>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</si>
  <si>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</si>
  <si>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</si>
  <si>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</si>
  <si>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</si>
  <si>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</si>
  <si>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</si>
  <si>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</si>
  <si>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</si>
  <si>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</si>
  <si>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</si>
  <si>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</si>
  <si>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</si>
  <si>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</si>
  <si>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</si>
  <si>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</si>
  <si>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</si>
  <si>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</si>
  <si>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</si>
  <si>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28/07/15 - VENCIMENTO 04/08/15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</si>
</sst>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42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472075</v>
      </c>
      <c r="C7" s="10">
        <f>C8+C20+C24</f>
        <v>347584</v>
      </c>
      <c r="D7" s="10">
        <f>D8+D20+D24</f>
        <v>352549</v>
      </c>
      <c r="E7" s="10">
        <f>E8+E20+E24</f>
        <v>66748</v>
      </c>
      <c r="F7" s="10">
        <f aca="true" t="shared" si="0" ref="F7:M7">F8+F20+F24</f>
        <v>276373</v>
      </c>
      <c r="G7" s="10">
        <f t="shared" si="0"/>
        <v>460134</v>
      </c>
      <c r="H7" s="10">
        <f t="shared" si="0"/>
        <v>434696</v>
      </c>
      <c r="I7" s="10">
        <f t="shared" si="0"/>
        <v>394242</v>
      </c>
      <c r="J7" s="10">
        <f t="shared" si="0"/>
        <v>284325</v>
      </c>
      <c r="K7" s="10">
        <f t="shared" si="0"/>
        <v>344902</v>
      </c>
      <c r="L7" s="10">
        <f t="shared" si="0"/>
        <v>150873</v>
      </c>
      <c r="M7" s="10">
        <f t="shared" si="0"/>
        <v>84748</v>
      </c>
      <c r="N7" s="10">
        <f>+N8+N20+N24</f>
        <v>3669249</v>
      </c>
    </row>
    <row r="8" spans="1:14" ht="18.75" customHeight="1">
      <c r="A8" s="11" t="s">
        <v>27</v>
      </c>
      <c r="B8" s="12">
        <f>+B9+B12+B16</f>
        <v>258739</v>
      </c>
      <c r="C8" s="12">
        <f>+C9+C12+C16</f>
        <v>201297</v>
      </c>
      <c r="D8" s="12">
        <f>+D9+D12+D16</f>
        <v>221475</v>
      </c>
      <c r="E8" s="12">
        <f>+E9+E12+E16</f>
        <v>38995</v>
      </c>
      <c r="F8" s="12">
        <f aca="true" t="shared" si="1" ref="F8:M8">+F9+F12+F16</f>
        <v>162895</v>
      </c>
      <c r="G8" s="12">
        <f t="shared" si="1"/>
        <v>273339</v>
      </c>
      <c r="H8" s="12">
        <f t="shared" si="1"/>
        <v>247690</v>
      </c>
      <c r="I8" s="12">
        <f t="shared" si="1"/>
        <v>228461</v>
      </c>
      <c r="J8" s="12">
        <f t="shared" si="1"/>
        <v>166713</v>
      </c>
      <c r="K8" s="12">
        <f t="shared" si="1"/>
        <v>188349</v>
      </c>
      <c r="L8" s="12">
        <f t="shared" si="1"/>
        <v>90188</v>
      </c>
      <c r="M8" s="12">
        <f t="shared" si="1"/>
        <v>53407</v>
      </c>
      <c r="N8" s="12">
        <f>SUM(B8:M8)</f>
        <v>2131548</v>
      </c>
    </row>
    <row r="9" spans="1:14" ht="18.75" customHeight="1">
      <c r="A9" s="13" t="s">
        <v>4</v>
      </c>
      <c r="B9" s="14">
        <v>22841</v>
      </c>
      <c r="C9" s="14">
        <v>24514</v>
      </c>
      <c r="D9" s="14">
        <v>15929</v>
      </c>
      <c r="E9" s="14">
        <v>3476</v>
      </c>
      <c r="F9" s="14">
        <v>13440</v>
      </c>
      <c r="G9" s="14">
        <v>25498</v>
      </c>
      <c r="H9" s="14">
        <v>30561</v>
      </c>
      <c r="I9" s="14">
        <v>13933</v>
      </c>
      <c r="J9" s="14">
        <v>19154</v>
      </c>
      <c r="K9" s="14">
        <v>14822</v>
      </c>
      <c r="L9" s="14">
        <v>11284</v>
      </c>
      <c r="M9" s="14">
        <v>6571</v>
      </c>
      <c r="N9" s="12">
        <f aca="true" t="shared" si="2" ref="N9:N19">SUM(B9:M9)</f>
        <v>202023</v>
      </c>
    </row>
    <row r="10" spans="1:14" ht="18.75" customHeight="1">
      <c r="A10" s="15" t="s">
        <v>5</v>
      </c>
      <c r="B10" s="14">
        <f>+B9-B11</f>
        <v>22841</v>
      </c>
      <c r="C10" s="14">
        <f>+C9-C11</f>
        <v>24514</v>
      </c>
      <c r="D10" s="14">
        <f>+D9-D11</f>
        <v>15929</v>
      </c>
      <c r="E10" s="14">
        <f>+E9-E11</f>
        <v>3476</v>
      </c>
      <c r="F10" s="14">
        <f aca="true" t="shared" si="3" ref="F10:M10">+F9-F11</f>
        <v>13440</v>
      </c>
      <c r="G10" s="14">
        <f t="shared" si="3"/>
        <v>25498</v>
      </c>
      <c r="H10" s="14">
        <f t="shared" si="3"/>
        <v>30561</v>
      </c>
      <c r="I10" s="14">
        <f t="shared" si="3"/>
        <v>13933</v>
      </c>
      <c r="J10" s="14">
        <f t="shared" si="3"/>
        <v>19154</v>
      </c>
      <c r="K10" s="14">
        <f t="shared" si="3"/>
        <v>14822</v>
      </c>
      <c r="L10" s="14">
        <f t="shared" si="3"/>
        <v>11284</v>
      </c>
      <c r="M10" s="14">
        <f t="shared" si="3"/>
        <v>6571</v>
      </c>
      <c r="N10" s="12">
        <f t="shared" si="2"/>
        <v>202023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204425</v>
      </c>
      <c r="C12" s="14">
        <f>C13+C14+C15</f>
        <v>157093</v>
      </c>
      <c r="D12" s="14">
        <f>D13+D14+D15</f>
        <v>185994</v>
      </c>
      <c r="E12" s="14">
        <f>E13+E14+E15</f>
        <v>31615</v>
      </c>
      <c r="F12" s="14">
        <f aca="true" t="shared" si="4" ref="F12:M12">F13+F14+F15</f>
        <v>132349</v>
      </c>
      <c r="G12" s="14">
        <f t="shared" si="4"/>
        <v>221810</v>
      </c>
      <c r="H12" s="14">
        <f t="shared" si="4"/>
        <v>194009</v>
      </c>
      <c r="I12" s="14">
        <f t="shared" si="4"/>
        <v>191761</v>
      </c>
      <c r="J12" s="14">
        <f t="shared" si="4"/>
        <v>132461</v>
      </c>
      <c r="K12" s="14">
        <f t="shared" si="4"/>
        <v>152726</v>
      </c>
      <c r="L12" s="14">
        <f t="shared" si="4"/>
        <v>72040</v>
      </c>
      <c r="M12" s="14">
        <f t="shared" si="4"/>
        <v>43010</v>
      </c>
      <c r="N12" s="12">
        <f t="shared" si="2"/>
        <v>1719293</v>
      </c>
    </row>
    <row r="13" spans="1:14" ht="18.75" customHeight="1">
      <c r="A13" s="15" t="s">
        <v>7</v>
      </c>
      <c r="B13" s="14">
        <v>106320</v>
      </c>
      <c r="C13" s="14">
        <v>83372</v>
      </c>
      <c r="D13" s="14">
        <v>94010</v>
      </c>
      <c r="E13" s="14">
        <v>16413</v>
      </c>
      <c r="F13" s="14">
        <v>67826</v>
      </c>
      <c r="G13" s="14">
        <v>114593</v>
      </c>
      <c r="H13" s="14">
        <v>105232</v>
      </c>
      <c r="I13" s="14">
        <v>102513</v>
      </c>
      <c r="J13" s="14">
        <v>69376</v>
      </c>
      <c r="K13" s="14">
        <v>79656</v>
      </c>
      <c r="L13" s="14">
        <v>37300</v>
      </c>
      <c r="M13" s="14">
        <v>21482</v>
      </c>
      <c r="N13" s="12">
        <f t="shared" si="2"/>
        <v>898093</v>
      </c>
    </row>
    <row r="14" spans="1:14" ht="18.75" customHeight="1">
      <c r="A14" s="15" t="s">
        <v>8</v>
      </c>
      <c r="B14" s="14">
        <v>93976</v>
      </c>
      <c r="C14" s="14">
        <v>69413</v>
      </c>
      <c r="D14" s="14">
        <v>88553</v>
      </c>
      <c r="E14" s="14">
        <v>14237</v>
      </c>
      <c r="F14" s="14">
        <v>61137</v>
      </c>
      <c r="G14" s="14">
        <v>100498</v>
      </c>
      <c r="H14" s="14">
        <v>83996</v>
      </c>
      <c r="I14" s="14">
        <v>86075</v>
      </c>
      <c r="J14" s="14">
        <v>60222</v>
      </c>
      <c r="K14" s="14">
        <v>70319</v>
      </c>
      <c r="L14" s="14">
        <v>33218</v>
      </c>
      <c r="M14" s="14">
        <v>20732</v>
      </c>
      <c r="N14" s="12">
        <f t="shared" si="2"/>
        <v>782376</v>
      </c>
    </row>
    <row r="15" spans="1:14" ht="18.75" customHeight="1">
      <c r="A15" s="15" t="s">
        <v>9</v>
      </c>
      <c r="B15" s="14">
        <v>4129</v>
      </c>
      <c r="C15" s="14">
        <v>4308</v>
      </c>
      <c r="D15" s="14">
        <v>3431</v>
      </c>
      <c r="E15" s="14">
        <v>965</v>
      </c>
      <c r="F15" s="14">
        <v>3386</v>
      </c>
      <c r="G15" s="14">
        <v>6719</v>
      </c>
      <c r="H15" s="14">
        <v>4781</v>
      </c>
      <c r="I15" s="14">
        <v>3173</v>
      </c>
      <c r="J15" s="14">
        <v>2863</v>
      </c>
      <c r="K15" s="14">
        <v>2751</v>
      </c>
      <c r="L15" s="14">
        <v>1522</v>
      </c>
      <c r="M15" s="14">
        <v>796</v>
      </c>
      <c r="N15" s="12">
        <f t="shared" si="2"/>
        <v>38824</v>
      </c>
    </row>
    <row r="16" spans="1:14" ht="18.75" customHeight="1">
      <c r="A16" s="16" t="s">
        <v>26</v>
      </c>
      <c r="B16" s="14">
        <f>B17+B18+B19</f>
        <v>31473</v>
      </c>
      <c r="C16" s="14">
        <f>C17+C18+C19</f>
        <v>19690</v>
      </c>
      <c r="D16" s="14">
        <f>D17+D18+D19</f>
        <v>19552</v>
      </c>
      <c r="E16" s="14">
        <f>E17+E18+E19</f>
        <v>3904</v>
      </c>
      <c r="F16" s="14">
        <f aca="true" t="shared" si="5" ref="F16:M16">F17+F18+F19</f>
        <v>17106</v>
      </c>
      <c r="G16" s="14">
        <f t="shared" si="5"/>
        <v>26031</v>
      </c>
      <c r="H16" s="14">
        <f t="shared" si="5"/>
        <v>23120</v>
      </c>
      <c r="I16" s="14">
        <f t="shared" si="5"/>
        <v>22767</v>
      </c>
      <c r="J16" s="14">
        <f t="shared" si="5"/>
        <v>15098</v>
      </c>
      <c r="K16" s="14">
        <f t="shared" si="5"/>
        <v>20801</v>
      </c>
      <c r="L16" s="14">
        <f t="shared" si="5"/>
        <v>6864</v>
      </c>
      <c r="M16" s="14">
        <f t="shared" si="5"/>
        <v>3826</v>
      </c>
      <c r="N16" s="12">
        <f t="shared" si="2"/>
        <v>210232</v>
      </c>
    </row>
    <row r="17" spans="1:14" ht="18.75" customHeight="1">
      <c r="A17" s="15" t="s">
        <v>23</v>
      </c>
      <c r="B17" s="14">
        <v>8346</v>
      </c>
      <c r="C17" s="14">
        <v>6529</v>
      </c>
      <c r="D17" s="14">
        <v>5584</v>
      </c>
      <c r="E17" s="14">
        <v>1264</v>
      </c>
      <c r="F17" s="14">
        <v>5114</v>
      </c>
      <c r="G17" s="14">
        <v>9255</v>
      </c>
      <c r="H17" s="14">
        <v>7824</v>
      </c>
      <c r="I17" s="14">
        <v>7476</v>
      </c>
      <c r="J17" s="14">
        <v>5406</v>
      </c>
      <c r="K17" s="14">
        <v>6601</v>
      </c>
      <c r="L17" s="14">
        <v>2592</v>
      </c>
      <c r="M17" s="14">
        <v>1228</v>
      </c>
      <c r="N17" s="12">
        <f t="shared" si="2"/>
        <v>67219</v>
      </c>
    </row>
    <row r="18" spans="1:14" ht="18.75" customHeight="1">
      <c r="A18" s="15" t="s">
        <v>24</v>
      </c>
      <c r="B18" s="14">
        <v>2270</v>
      </c>
      <c r="C18" s="14">
        <v>1157</v>
      </c>
      <c r="D18" s="14">
        <v>2221</v>
      </c>
      <c r="E18" s="14">
        <v>318</v>
      </c>
      <c r="F18" s="14">
        <v>1481</v>
      </c>
      <c r="G18" s="14">
        <v>2287</v>
      </c>
      <c r="H18" s="14">
        <v>2390</v>
      </c>
      <c r="I18" s="14">
        <v>2081</v>
      </c>
      <c r="J18" s="14">
        <v>1443</v>
      </c>
      <c r="K18" s="14">
        <v>2367</v>
      </c>
      <c r="L18" s="14">
        <v>713</v>
      </c>
      <c r="M18" s="14">
        <v>342</v>
      </c>
      <c r="N18" s="12">
        <f t="shared" si="2"/>
        <v>19070</v>
      </c>
    </row>
    <row r="19" spans="1:14" ht="18.75" customHeight="1">
      <c r="A19" s="15" t="s">
        <v>25</v>
      </c>
      <c r="B19" s="14">
        <v>20857</v>
      </c>
      <c r="C19" s="14">
        <v>12004</v>
      </c>
      <c r="D19" s="14">
        <v>11747</v>
      </c>
      <c r="E19" s="14">
        <v>2322</v>
      </c>
      <c r="F19" s="14">
        <v>10511</v>
      </c>
      <c r="G19" s="14">
        <v>14489</v>
      </c>
      <c r="H19" s="14">
        <v>12906</v>
      </c>
      <c r="I19" s="14">
        <v>13210</v>
      </c>
      <c r="J19" s="14">
        <v>8249</v>
      </c>
      <c r="K19" s="14">
        <v>11833</v>
      </c>
      <c r="L19" s="14">
        <v>3559</v>
      </c>
      <c r="M19" s="14">
        <v>2256</v>
      </c>
      <c r="N19" s="12">
        <f t="shared" si="2"/>
        <v>123943</v>
      </c>
    </row>
    <row r="20" spans="1:14" ht="18.75" customHeight="1">
      <c r="A20" s="17" t="s">
        <v>10</v>
      </c>
      <c r="B20" s="18">
        <f>B21+B22+B23</f>
        <v>152460</v>
      </c>
      <c r="C20" s="18">
        <f>C21+C22+C23</f>
        <v>93625</v>
      </c>
      <c r="D20" s="18">
        <f>D21+D22+D23</f>
        <v>84599</v>
      </c>
      <c r="E20" s="18">
        <f>E21+E22+E23</f>
        <v>16682</v>
      </c>
      <c r="F20" s="18">
        <f aca="true" t="shared" si="6" ref="F20:M20">F21+F22+F23</f>
        <v>68619</v>
      </c>
      <c r="G20" s="18">
        <f t="shared" si="6"/>
        <v>114654</v>
      </c>
      <c r="H20" s="18">
        <f t="shared" si="6"/>
        <v>123953</v>
      </c>
      <c r="I20" s="18">
        <f t="shared" si="6"/>
        <v>120788</v>
      </c>
      <c r="J20" s="18">
        <f t="shared" si="6"/>
        <v>79673</v>
      </c>
      <c r="K20" s="18">
        <f t="shared" si="6"/>
        <v>120621</v>
      </c>
      <c r="L20" s="18">
        <f t="shared" si="6"/>
        <v>48082</v>
      </c>
      <c r="M20" s="18">
        <f t="shared" si="6"/>
        <v>25913</v>
      </c>
      <c r="N20" s="12">
        <f aca="true" t="shared" si="7" ref="N20:N26">SUM(B20:M20)</f>
        <v>1049669</v>
      </c>
    </row>
    <row r="21" spans="1:14" ht="18.75" customHeight="1">
      <c r="A21" s="13" t="s">
        <v>11</v>
      </c>
      <c r="B21" s="14">
        <v>86915</v>
      </c>
      <c r="C21" s="14">
        <v>57393</v>
      </c>
      <c r="D21" s="14">
        <v>50746</v>
      </c>
      <c r="E21" s="14">
        <v>9941</v>
      </c>
      <c r="F21" s="14">
        <v>41025</v>
      </c>
      <c r="G21" s="14">
        <v>70228</v>
      </c>
      <c r="H21" s="14">
        <v>76077</v>
      </c>
      <c r="I21" s="14">
        <v>72688</v>
      </c>
      <c r="J21" s="14">
        <v>47682</v>
      </c>
      <c r="K21" s="14">
        <v>68631</v>
      </c>
      <c r="L21" s="14">
        <v>27356</v>
      </c>
      <c r="M21" s="14">
        <v>14436</v>
      </c>
      <c r="N21" s="12">
        <f t="shared" si="7"/>
        <v>623118</v>
      </c>
    </row>
    <row r="22" spans="1:14" ht="18.75" customHeight="1">
      <c r="A22" s="13" t="s">
        <v>12</v>
      </c>
      <c r="B22" s="14">
        <v>63051</v>
      </c>
      <c r="C22" s="14">
        <v>34222</v>
      </c>
      <c r="D22" s="14">
        <v>32422</v>
      </c>
      <c r="E22" s="14">
        <v>6309</v>
      </c>
      <c r="F22" s="14">
        <v>26116</v>
      </c>
      <c r="G22" s="14">
        <v>41567</v>
      </c>
      <c r="H22" s="14">
        <v>45557</v>
      </c>
      <c r="I22" s="14">
        <v>46370</v>
      </c>
      <c r="J22" s="14">
        <v>30557</v>
      </c>
      <c r="K22" s="14">
        <v>50184</v>
      </c>
      <c r="L22" s="14">
        <v>19925</v>
      </c>
      <c r="M22" s="14">
        <v>11120</v>
      </c>
      <c r="N22" s="12">
        <f t="shared" si="7"/>
        <v>407400</v>
      </c>
    </row>
    <row r="23" spans="1:14" ht="18.75" customHeight="1">
      <c r="A23" s="13" t="s">
        <v>13</v>
      </c>
      <c r="B23" s="14">
        <v>2494</v>
      </c>
      <c r="C23" s="14">
        <v>2010</v>
      </c>
      <c r="D23" s="14">
        <v>1431</v>
      </c>
      <c r="E23" s="14">
        <v>432</v>
      </c>
      <c r="F23" s="14">
        <v>1478</v>
      </c>
      <c r="G23" s="14">
        <v>2859</v>
      </c>
      <c r="H23" s="14">
        <v>2319</v>
      </c>
      <c r="I23" s="14">
        <v>1730</v>
      </c>
      <c r="J23" s="14">
        <v>1434</v>
      </c>
      <c r="K23" s="14">
        <v>1806</v>
      </c>
      <c r="L23" s="14">
        <v>801</v>
      </c>
      <c r="M23" s="14">
        <v>357</v>
      </c>
      <c r="N23" s="12">
        <f t="shared" si="7"/>
        <v>19151</v>
      </c>
    </row>
    <row r="24" spans="1:14" ht="18.75" customHeight="1">
      <c r="A24" s="17" t="s">
        <v>14</v>
      </c>
      <c r="B24" s="14">
        <f>B25+B26</f>
        <v>60876</v>
      </c>
      <c r="C24" s="14">
        <f>C25+C26</f>
        <v>52662</v>
      </c>
      <c r="D24" s="14">
        <f>D25+D26</f>
        <v>46475</v>
      </c>
      <c r="E24" s="14">
        <f>E25+E26</f>
        <v>11071</v>
      </c>
      <c r="F24" s="14">
        <f aca="true" t="shared" si="8" ref="F24:M24">F25+F26</f>
        <v>44859</v>
      </c>
      <c r="G24" s="14">
        <f t="shared" si="8"/>
        <v>72141</v>
      </c>
      <c r="H24" s="14">
        <f t="shared" si="8"/>
        <v>63053</v>
      </c>
      <c r="I24" s="14">
        <f t="shared" si="8"/>
        <v>44993</v>
      </c>
      <c r="J24" s="14">
        <f t="shared" si="8"/>
        <v>37939</v>
      </c>
      <c r="K24" s="14">
        <f t="shared" si="8"/>
        <v>35932</v>
      </c>
      <c r="L24" s="14">
        <f t="shared" si="8"/>
        <v>12603</v>
      </c>
      <c r="M24" s="14">
        <f t="shared" si="8"/>
        <v>5428</v>
      </c>
      <c r="N24" s="12">
        <f t="shared" si="7"/>
        <v>488032</v>
      </c>
    </row>
    <row r="25" spans="1:14" ht="18.75" customHeight="1">
      <c r="A25" s="13" t="s">
        <v>15</v>
      </c>
      <c r="B25" s="14">
        <v>38961</v>
      </c>
      <c r="C25" s="14">
        <v>33704</v>
      </c>
      <c r="D25" s="14">
        <v>29744</v>
      </c>
      <c r="E25" s="14">
        <v>7085</v>
      </c>
      <c r="F25" s="14">
        <v>28710</v>
      </c>
      <c r="G25" s="14">
        <v>46170</v>
      </c>
      <c r="H25" s="14">
        <v>40354</v>
      </c>
      <c r="I25" s="14">
        <v>28796</v>
      </c>
      <c r="J25" s="14">
        <v>24281</v>
      </c>
      <c r="K25" s="14">
        <v>22996</v>
      </c>
      <c r="L25" s="14">
        <v>8066</v>
      </c>
      <c r="M25" s="14">
        <v>3474</v>
      </c>
      <c r="N25" s="12">
        <f t="shared" si="7"/>
        <v>312341</v>
      </c>
    </row>
    <row r="26" spans="1:14" ht="18.75" customHeight="1">
      <c r="A26" s="13" t="s">
        <v>16</v>
      </c>
      <c r="B26" s="14">
        <v>21915</v>
      </c>
      <c r="C26" s="14">
        <v>18958</v>
      </c>
      <c r="D26" s="14">
        <v>16731</v>
      </c>
      <c r="E26" s="14">
        <v>3986</v>
      </c>
      <c r="F26" s="14">
        <v>16149</v>
      </c>
      <c r="G26" s="14">
        <v>25971</v>
      </c>
      <c r="H26" s="14">
        <v>22699</v>
      </c>
      <c r="I26" s="14">
        <v>16197</v>
      </c>
      <c r="J26" s="14">
        <v>13658</v>
      </c>
      <c r="K26" s="14">
        <v>12936</v>
      </c>
      <c r="L26" s="14">
        <v>4537</v>
      </c>
      <c r="M26" s="14">
        <v>1954</v>
      </c>
      <c r="N26" s="12">
        <f t="shared" si="7"/>
        <v>175691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43</v>
      </c>
      <c r="B32" s="23">
        <f>(((+B$8+B$20)*B$29)+(B$24*B$30))/B$7</f>
        <v>0.9958189796112905</v>
      </c>
      <c r="C32" s="23">
        <f aca="true" t="shared" si="9" ref="C32:M32">(((+C$8+C$20)*C$29)+(C$24*C$30))/C$7</f>
        <v>1</v>
      </c>
      <c r="D32" s="23">
        <f t="shared" si="9"/>
        <v>0.9986109210350901</v>
      </c>
      <c r="E32" s="23">
        <f t="shared" si="9"/>
        <v>0.9919088676814286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1.8763221213835937</v>
      </c>
      <c r="C35" s="26">
        <f>C32*C34</f>
        <v>1.8205</v>
      </c>
      <c r="D35" s="26">
        <f>D32*D34</f>
        <v>1.6845567626940936</v>
      </c>
      <c r="E35" s="26">
        <f>E32*E34</f>
        <v>2.140539336456523</v>
      </c>
      <c r="F35" s="26">
        <f aca="true" t="shared" si="10" ref="F35:M35">F32*F34</f>
        <v>1.9675</v>
      </c>
      <c r="G35" s="26">
        <f t="shared" si="10"/>
        <v>1.5602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2.2315</v>
      </c>
      <c r="N35" s="27"/>
    </row>
    <row r="36" spans="1:14" ht="18.75" customHeight="1">
      <c r="A36" s="57" t="s">
        <v>44</v>
      </c>
      <c r="B36" s="26">
        <v>-0.0059903193</v>
      </c>
      <c r="C36" s="26">
        <v>-0.006</v>
      </c>
      <c r="D36" s="26">
        <v>-0.0055312595</v>
      </c>
      <c r="E36" s="26">
        <v>-0.005570504</v>
      </c>
      <c r="F36" s="26">
        <v>-0.00506118</v>
      </c>
      <c r="G36" s="26">
        <v>-0.00391875</v>
      </c>
      <c r="H36" s="26">
        <v>-0.00435225</v>
      </c>
      <c r="I36" s="26">
        <v>-0.00565952</v>
      </c>
      <c r="J36" s="26">
        <v>-0.0004501</v>
      </c>
      <c r="K36" s="26">
        <v>-0.00607548</v>
      </c>
      <c r="L36" s="26">
        <v>-0.00736857</v>
      </c>
      <c r="M36" s="26">
        <v>-0.00723428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93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577.8000000000001</v>
      </c>
      <c r="F38" s="61">
        <f t="shared" si="11"/>
        <v>1720.5600000000002</v>
      </c>
      <c r="G38" s="61">
        <f t="shared" si="11"/>
        <v>2033.0000000000002</v>
      </c>
      <c r="H38" s="61">
        <f t="shared" si="11"/>
        <v>2247</v>
      </c>
      <c r="I38" s="61">
        <f t="shared" si="11"/>
        <v>2533.76</v>
      </c>
      <c r="J38" s="61">
        <f t="shared" si="11"/>
        <v>149.8</v>
      </c>
      <c r="K38" s="61">
        <f t="shared" si="11"/>
        <v>2529.48</v>
      </c>
      <c r="L38" s="61">
        <f t="shared" si="11"/>
        <v>1271.16</v>
      </c>
      <c r="M38" s="61">
        <f t="shared" si="11"/>
        <v>710.48</v>
      </c>
      <c r="N38" s="28">
        <f>SUM(B38:M38)</f>
        <v>21588.32</v>
      </c>
    </row>
    <row r="39" spans="1:14" ht="18.75" customHeight="1">
      <c r="A39" s="57" t="s">
        <v>46</v>
      </c>
      <c r="B39" s="63">
        <v>739</v>
      </c>
      <c r="C39" s="63">
        <v>583</v>
      </c>
      <c r="D39" s="63">
        <v>504</v>
      </c>
      <c r="E39" s="63">
        <v>135</v>
      </c>
      <c r="F39" s="63">
        <v>402</v>
      </c>
      <c r="G39" s="63">
        <v>475</v>
      </c>
      <c r="H39" s="63">
        <v>525</v>
      </c>
      <c r="I39" s="63">
        <v>592</v>
      </c>
      <c r="J39" s="63">
        <v>35</v>
      </c>
      <c r="K39" s="63">
        <v>591</v>
      </c>
      <c r="L39" s="63">
        <v>297</v>
      </c>
      <c r="M39" s="63">
        <v>166</v>
      </c>
      <c r="N39" s="12">
        <f>SUM(B39:M39)</f>
        <v>5044</v>
      </c>
    </row>
    <row r="40" spans="1:14" ht="18.75" customHeight="1">
      <c r="A40" s="57" t="s">
        <v>47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45</v>
      </c>
      <c r="B42" s="65">
        <f>B43+B44+B45+B46</f>
        <v>886099.8054686126</v>
      </c>
      <c r="C42" s="65">
        <f aca="true" t="shared" si="12" ref="C42:M42">C43+C44+C45+C46</f>
        <v>633186.408</v>
      </c>
      <c r="D42" s="65">
        <f t="shared" si="12"/>
        <v>603463.8521255745</v>
      </c>
      <c r="E42" s="65">
        <f t="shared" si="12"/>
        <v>143082.69962880798</v>
      </c>
      <c r="F42" s="65">
        <f t="shared" si="12"/>
        <v>544085.6639998601</v>
      </c>
      <c r="G42" s="65">
        <f t="shared" si="12"/>
        <v>718130.9166875001</v>
      </c>
      <c r="H42" s="65">
        <f t="shared" si="12"/>
        <v>791719.162334</v>
      </c>
      <c r="I42" s="65">
        <f t="shared" si="12"/>
        <v>700949.42191616</v>
      </c>
      <c r="J42" s="65">
        <f t="shared" si="12"/>
        <v>569098.3128175001</v>
      </c>
      <c r="K42" s="65">
        <f t="shared" si="12"/>
        <v>660472.9921970399</v>
      </c>
      <c r="L42" s="65">
        <f t="shared" si="12"/>
        <v>343078.68343838997</v>
      </c>
      <c r="M42" s="65">
        <f t="shared" si="12"/>
        <v>189212.55123856003</v>
      </c>
      <c r="N42" s="65">
        <f>N43+N44+N45+N46</f>
        <v>6782580.469852005</v>
      </c>
    </row>
    <row r="43" spans="1:14" ht="18.75" customHeight="1">
      <c r="A43" s="62" t="s">
        <v>94</v>
      </c>
      <c r="B43" s="59">
        <f aca="true" t="shared" si="13" ref="B43:H43">B35*B7</f>
        <v>885764.76545216</v>
      </c>
      <c r="C43" s="59">
        <f t="shared" si="13"/>
        <v>632776.672</v>
      </c>
      <c r="D43" s="59">
        <f t="shared" si="13"/>
        <v>593888.80213104</v>
      </c>
      <c r="E43" s="59">
        <f t="shared" si="13"/>
        <v>142876.7196298</v>
      </c>
      <c r="F43" s="59">
        <f t="shared" si="13"/>
        <v>543763.8775000001</v>
      </c>
      <c r="G43" s="59">
        <f t="shared" si="13"/>
        <v>717901.0668</v>
      </c>
      <c r="H43" s="59">
        <f t="shared" si="13"/>
        <v>791364.068</v>
      </c>
      <c r="I43" s="59">
        <f>I35*I7</f>
        <v>700646.8824</v>
      </c>
      <c r="J43" s="59">
        <f>J35*J7</f>
        <v>569076.4875</v>
      </c>
      <c r="K43" s="59">
        <f>K35*K7</f>
        <v>660038.9574</v>
      </c>
      <c r="L43" s="59">
        <f>L35*L7</f>
        <v>342919.2417</v>
      </c>
      <c r="M43" s="59">
        <f>M35*M7</f>
        <v>189115.162</v>
      </c>
      <c r="N43" s="61">
        <f>SUM(B43:M43)</f>
        <v>6770132.702513</v>
      </c>
    </row>
    <row r="44" spans="1:14" ht="18.75" customHeight="1">
      <c r="A44" s="62" t="s">
        <v>95</v>
      </c>
      <c r="B44" s="59">
        <f aca="true" t="shared" si="14" ref="B44:M44">B36*B7</f>
        <v>-2827.8799835474997</v>
      </c>
      <c r="C44" s="59">
        <f t="shared" si="14"/>
        <v>-2085.504</v>
      </c>
      <c r="D44" s="59">
        <f t="shared" si="14"/>
        <v>-1950.0400054655</v>
      </c>
      <c r="E44" s="59">
        <f t="shared" si="14"/>
        <v>-371.820000992</v>
      </c>
      <c r="F44" s="59">
        <f t="shared" si="14"/>
        <v>-1398.7735001400001</v>
      </c>
      <c r="G44" s="59">
        <f t="shared" si="14"/>
        <v>-1803.1501125000002</v>
      </c>
      <c r="H44" s="59">
        <f t="shared" si="14"/>
        <v>-1891.905666</v>
      </c>
      <c r="I44" s="59">
        <f t="shared" si="14"/>
        <v>-2231.2204838400003</v>
      </c>
      <c r="J44" s="59">
        <f t="shared" si="14"/>
        <v>-127.9746825</v>
      </c>
      <c r="K44" s="59">
        <f t="shared" si="14"/>
        <v>-2095.44520296</v>
      </c>
      <c r="L44" s="59">
        <f t="shared" si="14"/>
        <v>-1111.71826161</v>
      </c>
      <c r="M44" s="59">
        <f t="shared" si="14"/>
        <v>-613.09076144</v>
      </c>
      <c r="N44" s="28">
        <f>SUM(B44:M44)</f>
        <v>-18508.522660994997</v>
      </c>
    </row>
    <row r="45" spans="1:14" ht="18.75" customHeight="1">
      <c r="A45" s="62" t="s">
        <v>48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577.8000000000001</v>
      </c>
      <c r="F45" s="59">
        <f t="shared" si="15"/>
        <v>1720.5600000000002</v>
      </c>
      <c r="G45" s="59">
        <f t="shared" si="15"/>
        <v>2033.0000000000002</v>
      </c>
      <c r="H45" s="59">
        <f t="shared" si="15"/>
        <v>2247</v>
      </c>
      <c r="I45" s="59">
        <f t="shared" si="15"/>
        <v>2533.76</v>
      </c>
      <c r="J45" s="59">
        <f t="shared" si="15"/>
        <v>149.8</v>
      </c>
      <c r="K45" s="59">
        <f t="shared" si="15"/>
        <v>2529.48</v>
      </c>
      <c r="L45" s="59">
        <f t="shared" si="15"/>
        <v>1271.16</v>
      </c>
      <c r="M45" s="59">
        <f t="shared" si="15"/>
        <v>710.48</v>
      </c>
      <c r="N45" s="61">
        <f>SUM(B45:M45)</f>
        <v>21588.32</v>
      </c>
    </row>
    <row r="46" spans="1:14" ht="18.75" customHeight="1">
      <c r="A46" s="2" t="s">
        <v>104</v>
      </c>
      <c r="B46" s="59">
        <v>0</v>
      </c>
      <c r="C46" s="59">
        <v>0</v>
      </c>
      <c r="D46" s="59">
        <v>9367.97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105</v>
      </c>
      <c r="B48" s="28">
        <f>+B49+B52+B60+B61</f>
        <v>-80247.38</v>
      </c>
      <c r="C48" s="28">
        <f aca="true" t="shared" si="16" ref="C48:M48">+C49+C52+C60+C61</f>
        <v>-85918.84</v>
      </c>
      <c r="D48" s="28">
        <f t="shared" si="16"/>
        <v>-55854.22</v>
      </c>
      <c r="E48" s="28">
        <f t="shared" si="16"/>
        <v>-12315.8</v>
      </c>
      <c r="F48" s="28">
        <f t="shared" si="16"/>
        <v>-47502.24</v>
      </c>
      <c r="G48" s="28">
        <f t="shared" si="16"/>
        <v>-89927.8</v>
      </c>
      <c r="H48" s="28">
        <f t="shared" si="16"/>
        <v>-107725.34</v>
      </c>
      <c r="I48" s="28">
        <f t="shared" si="16"/>
        <v>-45093.26</v>
      </c>
      <c r="J48" s="28">
        <f t="shared" si="16"/>
        <v>-69213.24</v>
      </c>
      <c r="K48" s="28">
        <f t="shared" si="16"/>
        <v>-52048.2</v>
      </c>
      <c r="L48" s="28">
        <f t="shared" si="16"/>
        <v>-39579.6</v>
      </c>
      <c r="M48" s="28">
        <f t="shared" si="16"/>
        <v>-23049.86</v>
      </c>
      <c r="N48" s="28">
        <f>+N49+N52+N60+N61</f>
        <v>-708475.78</v>
      </c>
    </row>
    <row r="49" spans="1:14" ht="18.75" customHeight="1">
      <c r="A49" s="17" t="s">
        <v>49</v>
      </c>
      <c r="B49" s="29">
        <f>B50+B51</f>
        <v>-79943.5</v>
      </c>
      <c r="C49" s="29">
        <f>C50+C51</f>
        <v>-85799</v>
      </c>
      <c r="D49" s="29">
        <f>D50+D51</f>
        <v>-55751.5</v>
      </c>
      <c r="E49" s="29">
        <f>E50+E51</f>
        <v>-12166</v>
      </c>
      <c r="F49" s="29">
        <f aca="true" t="shared" si="17" ref="F49:M49">F50+F51</f>
        <v>-47040</v>
      </c>
      <c r="G49" s="29">
        <f t="shared" si="17"/>
        <v>-89243</v>
      </c>
      <c r="H49" s="29">
        <f t="shared" si="17"/>
        <v>-106963.5</v>
      </c>
      <c r="I49" s="29">
        <f t="shared" si="17"/>
        <v>-48765.5</v>
      </c>
      <c r="J49" s="29">
        <f t="shared" si="17"/>
        <v>-67039</v>
      </c>
      <c r="K49" s="29">
        <f t="shared" si="17"/>
        <v>-51877</v>
      </c>
      <c r="L49" s="29">
        <f t="shared" si="17"/>
        <v>-39494</v>
      </c>
      <c r="M49" s="29">
        <f t="shared" si="17"/>
        <v>-22998.5</v>
      </c>
      <c r="N49" s="28">
        <f aca="true" t="shared" si="18" ref="N49:N61">SUM(B49:M49)</f>
        <v>-707080.5</v>
      </c>
    </row>
    <row r="50" spans="1:14" ht="18.75" customHeight="1">
      <c r="A50" s="13" t="s">
        <v>50</v>
      </c>
      <c r="B50" s="20">
        <f>ROUND(-B9*$D$3,2)</f>
        <v>-79943.5</v>
      </c>
      <c r="C50" s="20">
        <f>ROUND(-C9*$D$3,2)</f>
        <v>-85799</v>
      </c>
      <c r="D50" s="20">
        <f>ROUND(-D9*$D$3,2)</f>
        <v>-55751.5</v>
      </c>
      <c r="E50" s="20">
        <f>ROUND(-E9*$D$3,2)</f>
        <v>-12166</v>
      </c>
      <c r="F50" s="20">
        <f aca="true" t="shared" si="19" ref="F50:M50">ROUND(-F9*$D$3,2)</f>
        <v>-47040</v>
      </c>
      <c r="G50" s="20">
        <f t="shared" si="19"/>
        <v>-89243</v>
      </c>
      <c r="H50" s="20">
        <f t="shared" si="19"/>
        <v>-106963.5</v>
      </c>
      <c r="I50" s="20">
        <f t="shared" si="19"/>
        <v>-48765.5</v>
      </c>
      <c r="J50" s="20">
        <f t="shared" si="19"/>
        <v>-67039</v>
      </c>
      <c r="K50" s="20">
        <f t="shared" si="19"/>
        <v>-51877</v>
      </c>
      <c r="L50" s="20">
        <f t="shared" si="19"/>
        <v>-39494</v>
      </c>
      <c r="M50" s="20">
        <f t="shared" si="19"/>
        <v>-22998.5</v>
      </c>
      <c r="N50" s="50">
        <f t="shared" si="18"/>
        <v>-707080.5</v>
      </c>
    </row>
    <row r="51" spans="1:14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52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-149.8</v>
      </c>
      <c r="F52" s="29">
        <f t="shared" si="21"/>
        <v>-462.24</v>
      </c>
      <c r="G52" s="29">
        <f t="shared" si="21"/>
        <v>-684.8</v>
      </c>
      <c r="H52" s="29">
        <f t="shared" si="21"/>
        <v>-761.84</v>
      </c>
      <c r="I52" s="29">
        <f t="shared" si="21"/>
        <v>3672.24</v>
      </c>
      <c r="J52" s="29">
        <f t="shared" si="21"/>
        <v>-2174.24</v>
      </c>
      <c r="K52" s="29">
        <f t="shared" si="21"/>
        <v>-171.2</v>
      </c>
      <c r="L52" s="29">
        <f t="shared" si="21"/>
        <v>-85.6</v>
      </c>
      <c r="M52" s="29">
        <f t="shared" si="21"/>
        <v>-51.36</v>
      </c>
      <c r="N52" s="29">
        <f>SUM(N53:N59)</f>
        <v>-1395.2799999999997</v>
      </c>
    </row>
    <row r="53" spans="1:14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96</v>
      </c>
      <c r="B59" s="27">
        <v>-303.88</v>
      </c>
      <c r="C59" s="27">
        <v>-119.84</v>
      </c>
      <c r="D59" s="27">
        <v>-102.72</v>
      </c>
      <c r="E59" s="27">
        <v>-149.8</v>
      </c>
      <c r="F59" s="27">
        <v>-462.24</v>
      </c>
      <c r="G59" s="27">
        <v>-684.8</v>
      </c>
      <c r="H59" s="27">
        <v>-761.84</v>
      </c>
      <c r="I59" s="27">
        <v>3672.24</v>
      </c>
      <c r="J59" s="27">
        <v>-2174.24</v>
      </c>
      <c r="K59" s="27">
        <v>-171.2</v>
      </c>
      <c r="L59" s="27">
        <v>-85.6</v>
      </c>
      <c r="M59" s="27">
        <v>-51.36</v>
      </c>
      <c r="N59" s="27">
        <f t="shared" si="18"/>
        <v>-1395.2799999999997</v>
      </c>
    </row>
    <row r="60" spans="1:14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60</v>
      </c>
      <c r="B63" s="32">
        <f aca="true" t="shared" si="22" ref="B63:M63">+B42+B48</f>
        <v>805852.4254686126</v>
      </c>
      <c r="C63" s="32">
        <f t="shared" si="22"/>
        <v>547267.5680000001</v>
      </c>
      <c r="D63" s="32">
        <f t="shared" si="22"/>
        <v>547609.6321255745</v>
      </c>
      <c r="E63" s="32">
        <f t="shared" si="22"/>
        <v>130766.89962880798</v>
      </c>
      <c r="F63" s="32">
        <f t="shared" si="22"/>
        <v>496583.42399986007</v>
      </c>
      <c r="G63" s="32">
        <f t="shared" si="22"/>
        <v>628203.1166875</v>
      </c>
      <c r="H63" s="32">
        <f t="shared" si="22"/>
        <v>683993.822334</v>
      </c>
      <c r="I63" s="32">
        <f t="shared" si="22"/>
        <v>655856.16191616</v>
      </c>
      <c r="J63" s="32">
        <f t="shared" si="22"/>
        <v>499885.0728175001</v>
      </c>
      <c r="K63" s="32">
        <f t="shared" si="22"/>
        <v>608424.7921970399</v>
      </c>
      <c r="L63" s="32">
        <f t="shared" si="22"/>
        <v>303499.08343839</v>
      </c>
      <c r="M63" s="32">
        <f t="shared" si="22"/>
        <v>166162.69123856002</v>
      </c>
      <c r="N63" s="32">
        <f>SUM(B63:M63)</f>
        <v>6074104.689852005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61</v>
      </c>
      <c r="B66" s="39">
        <f>SUM(B67:B80)</f>
        <v>805852.43</v>
      </c>
      <c r="C66" s="39">
        <f aca="true" t="shared" si="23" ref="C66:M66">SUM(C67:C80)</f>
        <v>547267.56</v>
      </c>
      <c r="D66" s="39">
        <f t="shared" si="23"/>
        <v>547609.63</v>
      </c>
      <c r="E66" s="39">
        <f t="shared" si="23"/>
        <v>130766.9</v>
      </c>
      <c r="F66" s="39">
        <f t="shared" si="23"/>
        <v>496583.43</v>
      </c>
      <c r="G66" s="39">
        <f t="shared" si="23"/>
        <v>628203.12</v>
      </c>
      <c r="H66" s="39">
        <f t="shared" si="23"/>
        <v>683993.8200000001</v>
      </c>
      <c r="I66" s="39">
        <f t="shared" si="23"/>
        <v>655856.17</v>
      </c>
      <c r="J66" s="39">
        <f t="shared" si="23"/>
        <v>499885.08</v>
      </c>
      <c r="K66" s="39">
        <f t="shared" si="23"/>
        <v>608424.79</v>
      </c>
      <c r="L66" s="39">
        <f t="shared" si="23"/>
        <v>303499.08</v>
      </c>
      <c r="M66" s="39">
        <f t="shared" si="23"/>
        <v>166162.69</v>
      </c>
      <c r="N66" s="32">
        <f>SUM(N67:N80)</f>
        <v>6074104.700000001</v>
      </c>
    </row>
    <row r="67" spans="1:14" ht="18.75" customHeight="1">
      <c r="A67" s="17" t="s">
        <v>100</v>
      </c>
      <c r="B67" s="39">
        <v>158322.38</v>
      </c>
      <c r="C67" s="39">
        <v>152597.22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310919.6</v>
      </c>
    </row>
    <row r="68" spans="1:14" ht="18.75" customHeight="1">
      <c r="A68" s="17" t="s">
        <v>101</v>
      </c>
      <c r="B68" s="39">
        <v>647530.05</v>
      </c>
      <c r="C68" s="39">
        <v>394670.34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1042200.3900000001</v>
      </c>
    </row>
    <row r="69" spans="1:14" ht="18.75" customHeight="1">
      <c r="A69" s="17" t="s">
        <v>81</v>
      </c>
      <c r="B69" s="38">
        <v>0</v>
      </c>
      <c r="C69" s="38">
        <v>0</v>
      </c>
      <c r="D69" s="29">
        <v>547609.63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547609.63</v>
      </c>
    </row>
    <row r="70" spans="1:14" ht="18.75" customHeight="1">
      <c r="A70" s="17" t="s">
        <v>71</v>
      </c>
      <c r="B70" s="38">
        <v>0</v>
      </c>
      <c r="C70" s="38">
        <v>0</v>
      </c>
      <c r="D70" s="38">
        <v>0</v>
      </c>
      <c r="E70" s="29">
        <v>130766.9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130766.9</v>
      </c>
    </row>
    <row r="71" spans="1:14" ht="18.75" customHeight="1">
      <c r="A71" s="17" t="s">
        <v>72</v>
      </c>
      <c r="B71" s="38">
        <v>0</v>
      </c>
      <c r="C71" s="38">
        <v>0</v>
      </c>
      <c r="D71" s="38">
        <v>0</v>
      </c>
      <c r="E71" s="38">
        <v>0</v>
      </c>
      <c r="F71" s="29">
        <v>496583.43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496583.43</v>
      </c>
    </row>
    <row r="72" spans="1:14" ht="18.75" customHeight="1">
      <c r="A72" s="17" t="s">
        <v>73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628203.12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628203.12</v>
      </c>
    </row>
    <row r="73" spans="1:14" ht="18.75" customHeight="1">
      <c r="A73" s="17" t="s">
        <v>74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516580.94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516580.94</v>
      </c>
    </row>
    <row r="74" spans="1:14" ht="18.75" customHeight="1">
      <c r="A74" s="17" t="s">
        <v>75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167412.88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167412.88</v>
      </c>
    </row>
    <row r="75" spans="1:14" ht="18.75" customHeight="1">
      <c r="A75" s="17" t="s">
        <v>76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655856.17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655856.17</v>
      </c>
    </row>
    <row r="76" spans="1:14" ht="18.75" customHeight="1">
      <c r="A76" s="17" t="s">
        <v>77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499885.08</v>
      </c>
      <c r="K76" s="38">
        <v>0</v>
      </c>
      <c r="L76" s="38">
        <v>0</v>
      </c>
      <c r="M76" s="38">
        <v>0</v>
      </c>
      <c r="N76" s="32">
        <f t="shared" si="24"/>
        <v>499885.08</v>
      </c>
    </row>
    <row r="77" spans="1:14" ht="18.75" customHeight="1">
      <c r="A77" s="17" t="s">
        <v>78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608424.79</v>
      </c>
      <c r="L77" s="38">
        <v>0</v>
      </c>
      <c r="M77" s="66"/>
      <c r="N77" s="29">
        <f t="shared" si="24"/>
        <v>608424.79</v>
      </c>
    </row>
    <row r="78" spans="1:14" ht="18.75" customHeight="1">
      <c r="A78" s="17" t="s">
        <v>79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303499.08</v>
      </c>
      <c r="M78" s="38">
        <v>0</v>
      </c>
      <c r="N78" s="32">
        <f t="shared" si="24"/>
        <v>303499.08</v>
      </c>
    </row>
    <row r="79" spans="1:14" ht="18.75" customHeight="1">
      <c r="A79" s="17" t="s">
        <v>80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166162.69</v>
      </c>
      <c r="N79" s="29">
        <f t="shared" si="24"/>
        <v>166162.69</v>
      </c>
    </row>
    <row r="80" spans="1:14" ht="18.75" customHeight="1">
      <c r="A80" s="37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</row>
    <row r="81" spans="1:14" ht="17.25" customHeight="1">
      <c r="A81" s="73"/>
      <c r="B81" s="74">
        <v>0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98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102</v>
      </c>
      <c r="B84" s="48">
        <v>2.0977352154455238</v>
      </c>
      <c r="C84" s="48">
        <v>2.092772148017621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103</v>
      </c>
      <c r="B85" s="48">
        <v>1.8304151083536147</v>
      </c>
      <c r="C85" s="48">
        <v>1.7337533972925294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92</v>
      </c>
      <c r="B86" s="48">
        <v>0</v>
      </c>
      <c r="C86" s="48">
        <v>0</v>
      </c>
      <c r="D86" s="24">
        <f>(D$43+D$44+D$45)/D$7</f>
        <v>1.6851441420216042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82</v>
      </c>
      <c r="B87" s="48">
        <v>0</v>
      </c>
      <c r="C87" s="48">
        <v>0</v>
      </c>
      <c r="D87" s="48">
        <v>0</v>
      </c>
      <c r="E87" s="48">
        <f>(E$43+E$44+E$45)/E$7</f>
        <v>2.143625271600767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83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1.9686643195965599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84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1.5606995281537555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85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1.8212112448777555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86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1.8216347223375113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87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1.7779673954478723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88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2.001576761865823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89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1.9149584293423636</v>
      </c>
      <c r="L94" s="48">
        <v>0</v>
      </c>
      <c r="M94" s="48">
        <v>0</v>
      </c>
      <c r="N94" s="29"/>
    </row>
    <row r="95" spans="1:14" ht="18.75" customHeight="1">
      <c r="A95" s="17" t="s">
        <v>90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2.273956794379312</v>
      </c>
      <c r="M95" s="48">
        <v>0</v>
      </c>
      <c r="N95" s="67"/>
    </row>
    <row r="96" spans="1:14" ht="18.75" customHeight="1">
      <c r="A96" s="37" t="s">
        <v>91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2.232649162677114</v>
      </c>
      <c r="N96" s="54"/>
    </row>
    <row r="97" ht="21" customHeight="1">
      <c r="A97" s="43" t="s">
        <v>97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2015-08-05T17:31:16Z</dcterms:modified>
  <cp:category/>
  <cp:version/>
  <cp:contentType/>
  <cp:contentStatus/>
</cp:coreProperties>
</file>