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<sst xmlns="http://schemas.openxmlformats.org/spreadsheetml/2006/main" count="110" uniqueCount="108">
  <si>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</si>
  <si>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</si>
  <si>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</si>
  <si>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</si>
  <si>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</si>
  <si>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</si>
  <si>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</si>
  <si>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</si>
  <si>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</si>
  <si>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</si>
  <si>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</si>
  <si>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</si>
  <si>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</si>
  <si>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</si>
  <si>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</si>
  <si>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</si>
  <si>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</si>
  <si>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</si>
  <si>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</si>
  <si>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</si>
  <si>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</si>
  <si>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</si>
  <si>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</si>
  <si>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</si>
  <si>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</si>
  <si>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</si>
  <si>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</si>
  <si>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</si>
  <si>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</si>
  <si>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</si>
  <si>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</si>
  <si>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</si>
  <si>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</si>
  <si>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</si>
  <si>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</si>
  <si>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</si>
  <si>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</si>
  <si>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</si>
  <si>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</si>
  <si>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</si>
  <si>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</si>
  <si>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</si>
  <si>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</si>
  <si>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</si>
  <si>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</si>
  <si>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</si>
  <si>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</si>
  <si>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</si>
  <si>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</si>
  <si>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</si>
  <si>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</si>
  <si>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</si>
  <si>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</si>
  <si>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</si>
  <si>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</si>
  <si>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</si>
  <si>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</si>
  <si>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</si>
  <si>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</si>
  <si>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</si>
  <si>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</si>
  <si>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</si>
  <si>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</si>
  <si>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</si>
  <si>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</si>
  <si>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</si>
  <si>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</si>
  <si>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</si>
  <si>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</si>
  <si>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</si>
  <si>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</si>
  <si>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</si>
  <si>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</si>
  <si>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</si>
  <si>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</si>
  <si>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</si>
  <si>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</si>
  <si>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</si>
  <si>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</si>
  <si>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</si>
  <si>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</si>
  <si>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</si>
  <si>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</si>
  <si>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</si>
  <si>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</si>
  <si>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</si>
  <si>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</si>
  <si>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</si>
  <si>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</si>
  <si>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</si>
  <si>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</si>
  <si>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</si>
  <si>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</si>
  <si>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</si>
  <si>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</si>
  <si>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</si>
  <si>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</si>
  <si>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</si>
  <si>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</si>
  <si>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</si>
  <si>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</si>
  <si>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</si>
  <si>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</si>
  <si>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</si>
  <si>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</si>
  <si>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</si>
  <si>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</si>
  <si>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24/07/15 - VENCIMENTO 31/07/15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</si>
</sst>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4.375" style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1">
      <c r="A2" s="78" t="s">
        <v>107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9" t="s">
        <v>1</v>
      </c>
      <c r="B4" s="79" t="s">
        <v>42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 t="s">
        <v>2</v>
      </c>
    </row>
    <row r="5" spans="1:14" ht="42" customHeight="1">
      <c r="A5" s="79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79"/>
    </row>
    <row r="6" spans="1:14" ht="20.25" customHeight="1">
      <c r="A6" s="79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9"/>
    </row>
    <row r="7" spans="1:14" ht="18.75" customHeight="1">
      <c r="A7" s="9" t="s">
        <v>3</v>
      </c>
      <c r="B7" s="10">
        <f>B8+B20+B24</f>
        <v>461086</v>
      </c>
      <c r="C7" s="10">
        <f>C8+C20+C24</f>
        <v>342936</v>
      </c>
      <c r="D7" s="10">
        <f>D8+D20+D24</f>
        <v>350954</v>
      </c>
      <c r="E7" s="10">
        <f>E8+E20+E24</f>
        <v>67570</v>
      </c>
      <c r="F7" s="10">
        <f aca="true" t="shared" si="0" ref="F7:M7">F8+F20+F24</f>
        <v>279385</v>
      </c>
      <c r="G7" s="10">
        <f t="shared" si="0"/>
        <v>460474</v>
      </c>
      <c r="H7" s="10">
        <f t="shared" si="0"/>
        <v>431712</v>
      </c>
      <c r="I7" s="10">
        <f t="shared" si="0"/>
        <v>391588</v>
      </c>
      <c r="J7" s="10">
        <f t="shared" si="0"/>
        <v>278949</v>
      </c>
      <c r="K7" s="10">
        <f t="shared" si="0"/>
        <v>342744</v>
      </c>
      <c r="L7" s="10">
        <f t="shared" si="0"/>
        <v>149882</v>
      </c>
      <c r="M7" s="10">
        <f t="shared" si="0"/>
        <v>81714</v>
      </c>
      <c r="N7" s="10">
        <f>+N8+N20+N24</f>
        <v>3638994</v>
      </c>
    </row>
    <row r="8" spans="1:14" ht="18.75" customHeight="1">
      <c r="A8" s="11" t="s">
        <v>27</v>
      </c>
      <c r="B8" s="12">
        <f>+B9+B12+B16</f>
        <v>258319</v>
      </c>
      <c r="C8" s="12">
        <f>+C9+C12+C16</f>
        <v>201474</v>
      </c>
      <c r="D8" s="12">
        <f>+D9+D12+D16</f>
        <v>224060</v>
      </c>
      <c r="E8" s="12">
        <f>+E9+E12+E16</f>
        <v>40476</v>
      </c>
      <c r="F8" s="12">
        <f aca="true" t="shared" si="1" ref="F8:M8">+F9+F12+F16</f>
        <v>166594</v>
      </c>
      <c r="G8" s="12">
        <f t="shared" si="1"/>
        <v>278983</v>
      </c>
      <c r="H8" s="12">
        <f t="shared" si="1"/>
        <v>250203</v>
      </c>
      <c r="I8" s="12">
        <f t="shared" si="1"/>
        <v>230532</v>
      </c>
      <c r="J8" s="12">
        <f t="shared" si="1"/>
        <v>166803</v>
      </c>
      <c r="K8" s="12">
        <f t="shared" si="1"/>
        <v>189739</v>
      </c>
      <c r="L8" s="12">
        <f t="shared" si="1"/>
        <v>90569</v>
      </c>
      <c r="M8" s="12">
        <f t="shared" si="1"/>
        <v>52009</v>
      </c>
      <c r="N8" s="12">
        <f>SUM(B8:M8)</f>
        <v>2149761</v>
      </c>
    </row>
    <row r="9" spans="1:14" ht="18.75" customHeight="1">
      <c r="A9" s="13" t="s">
        <v>4</v>
      </c>
      <c r="B9" s="14">
        <v>24374</v>
      </c>
      <c r="C9" s="14">
        <v>26224</v>
      </c>
      <c r="D9" s="14">
        <v>17328</v>
      </c>
      <c r="E9" s="14">
        <v>3725</v>
      </c>
      <c r="F9" s="14">
        <v>14419</v>
      </c>
      <c r="G9" s="14">
        <v>27586</v>
      </c>
      <c r="H9" s="14">
        <v>32468</v>
      </c>
      <c r="I9" s="14">
        <v>14805</v>
      </c>
      <c r="J9" s="14">
        <v>20238</v>
      </c>
      <c r="K9" s="14">
        <v>15272</v>
      </c>
      <c r="L9" s="14">
        <v>11459</v>
      </c>
      <c r="M9" s="14">
        <v>6520</v>
      </c>
      <c r="N9" s="12">
        <f aca="true" t="shared" si="2" ref="N9:N19">SUM(B9:M9)</f>
        <v>214418</v>
      </c>
    </row>
    <row r="10" spans="1:14" ht="18.75" customHeight="1">
      <c r="A10" s="15" t="s">
        <v>5</v>
      </c>
      <c r="B10" s="14">
        <f>+B9-B11</f>
        <v>24374</v>
      </c>
      <c r="C10" s="14">
        <f>+C9-C11</f>
        <v>26224</v>
      </c>
      <c r="D10" s="14">
        <f>+D9-D11</f>
        <v>17328</v>
      </c>
      <c r="E10" s="14">
        <f>+E9-E11</f>
        <v>3725</v>
      </c>
      <c r="F10" s="14">
        <f aca="true" t="shared" si="3" ref="F10:M10">+F9-F11</f>
        <v>14419</v>
      </c>
      <c r="G10" s="14">
        <f t="shared" si="3"/>
        <v>27586</v>
      </c>
      <c r="H10" s="14">
        <f t="shared" si="3"/>
        <v>32468</v>
      </c>
      <c r="I10" s="14">
        <f t="shared" si="3"/>
        <v>14805</v>
      </c>
      <c r="J10" s="14">
        <f t="shared" si="3"/>
        <v>20238</v>
      </c>
      <c r="K10" s="14">
        <f t="shared" si="3"/>
        <v>15272</v>
      </c>
      <c r="L10" s="14">
        <f t="shared" si="3"/>
        <v>11459</v>
      </c>
      <c r="M10" s="14">
        <f t="shared" si="3"/>
        <v>6520</v>
      </c>
      <c r="N10" s="12">
        <f t="shared" si="2"/>
        <v>214418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202934</v>
      </c>
      <c r="C12" s="14">
        <f>C13+C14+C15</f>
        <v>155756</v>
      </c>
      <c r="D12" s="14">
        <f>D13+D14+D15</f>
        <v>187859</v>
      </c>
      <c r="E12" s="14">
        <f>E13+E14+E15</f>
        <v>32697</v>
      </c>
      <c r="F12" s="14">
        <f aca="true" t="shared" si="4" ref="F12:M12">F13+F14+F15</f>
        <v>135626</v>
      </c>
      <c r="G12" s="14">
        <f t="shared" si="4"/>
        <v>225036</v>
      </c>
      <c r="H12" s="14">
        <f t="shared" si="4"/>
        <v>195008</v>
      </c>
      <c r="I12" s="14">
        <f t="shared" si="4"/>
        <v>192775</v>
      </c>
      <c r="J12" s="14">
        <f t="shared" si="4"/>
        <v>131202</v>
      </c>
      <c r="K12" s="14">
        <f t="shared" si="4"/>
        <v>154078</v>
      </c>
      <c r="L12" s="14">
        <f t="shared" si="4"/>
        <v>72269</v>
      </c>
      <c r="M12" s="14">
        <f t="shared" si="4"/>
        <v>41715</v>
      </c>
      <c r="N12" s="12">
        <f t="shared" si="2"/>
        <v>1726955</v>
      </c>
    </row>
    <row r="13" spans="1:14" ht="18.75" customHeight="1">
      <c r="A13" s="15" t="s">
        <v>7</v>
      </c>
      <c r="B13" s="14">
        <v>104953</v>
      </c>
      <c r="C13" s="14">
        <v>82055</v>
      </c>
      <c r="D13" s="14">
        <v>94623</v>
      </c>
      <c r="E13" s="14">
        <v>16754</v>
      </c>
      <c r="F13" s="14">
        <v>68787</v>
      </c>
      <c r="G13" s="14">
        <v>116366</v>
      </c>
      <c r="H13" s="14">
        <v>105253</v>
      </c>
      <c r="I13" s="14">
        <v>102405</v>
      </c>
      <c r="J13" s="14">
        <v>67700</v>
      </c>
      <c r="K13" s="14">
        <v>79585</v>
      </c>
      <c r="L13" s="14">
        <v>37177</v>
      </c>
      <c r="M13" s="14">
        <v>20805</v>
      </c>
      <c r="N13" s="12">
        <f t="shared" si="2"/>
        <v>896463</v>
      </c>
    </row>
    <row r="14" spans="1:14" ht="18.75" customHeight="1">
      <c r="A14" s="15" t="s">
        <v>8</v>
      </c>
      <c r="B14" s="14">
        <v>93817</v>
      </c>
      <c r="C14" s="14">
        <v>69579</v>
      </c>
      <c r="D14" s="14">
        <v>89832</v>
      </c>
      <c r="E14" s="14">
        <v>14925</v>
      </c>
      <c r="F14" s="14">
        <v>63255</v>
      </c>
      <c r="G14" s="14">
        <v>101879</v>
      </c>
      <c r="H14" s="14">
        <v>85070</v>
      </c>
      <c r="I14" s="14">
        <v>87373</v>
      </c>
      <c r="J14" s="14">
        <v>60653</v>
      </c>
      <c r="K14" s="14">
        <v>71757</v>
      </c>
      <c r="L14" s="14">
        <v>33636</v>
      </c>
      <c r="M14" s="14">
        <v>20235</v>
      </c>
      <c r="N14" s="12">
        <f t="shared" si="2"/>
        <v>792011</v>
      </c>
    </row>
    <row r="15" spans="1:14" ht="18.75" customHeight="1">
      <c r="A15" s="15" t="s">
        <v>9</v>
      </c>
      <c r="B15" s="14">
        <v>4164</v>
      </c>
      <c r="C15" s="14">
        <v>4122</v>
      </c>
      <c r="D15" s="14">
        <v>3404</v>
      </c>
      <c r="E15" s="14">
        <v>1018</v>
      </c>
      <c r="F15" s="14">
        <v>3584</v>
      </c>
      <c r="G15" s="14">
        <v>6791</v>
      </c>
      <c r="H15" s="14">
        <v>4685</v>
      </c>
      <c r="I15" s="14">
        <v>2997</v>
      </c>
      <c r="J15" s="14">
        <v>2849</v>
      </c>
      <c r="K15" s="14">
        <v>2736</v>
      </c>
      <c r="L15" s="14">
        <v>1456</v>
      </c>
      <c r="M15" s="14">
        <v>675</v>
      </c>
      <c r="N15" s="12">
        <f t="shared" si="2"/>
        <v>38481</v>
      </c>
    </row>
    <row r="16" spans="1:14" ht="18.75" customHeight="1">
      <c r="A16" s="16" t="s">
        <v>26</v>
      </c>
      <c r="B16" s="14">
        <f>B17+B18+B19</f>
        <v>31011</v>
      </c>
      <c r="C16" s="14">
        <f>C17+C18+C19</f>
        <v>19494</v>
      </c>
      <c r="D16" s="14">
        <f>D17+D18+D19</f>
        <v>18873</v>
      </c>
      <c r="E16" s="14">
        <f>E17+E18+E19</f>
        <v>4054</v>
      </c>
      <c r="F16" s="14">
        <f aca="true" t="shared" si="5" ref="F16:M16">F17+F18+F19</f>
        <v>16549</v>
      </c>
      <c r="G16" s="14">
        <f t="shared" si="5"/>
        <v>26361</v>
      </c>
      <c r="H16" s="14">
        <f t="shared" si="5"/>
        <v>22727</v>
      </c>
      <c r="I16" s="14">
        <f t="shared" si="5"/>
        <v>22952</v>
      </c>
      <c r="J16" s="14">
        <f t="shared" si="5"/>
        <v>15363</v>
      </c>
      <c r="K16" s="14">
        <f t="shared" si="5"/>
        <v>20389</v>
      </c>
      <c r="L16" s="14">
        <f t="shared" si="5"/>
        <v>6841</v>
      </c>
      <c r="M16" s="14">
        <f t="shared" si="5"/>
        <v>3774</v>
      </c>
      <c r="N16" s="12">
        <f t="shared" si="2"/>
        <v>208388</v>
      </c>
    </row>
    <row r="17" spans="1:14" ht="18.75" customHeight="1">
      <c r="A17" s="15" t="s">
        <v>23</v>
      </c>
      <c r="B17" s="14">
        <v>8052</v>
      </c>
      <c r="C17" s="14">
        <v>6314</v>
      </c>
      <c r="D17" s="14">
        <v>5454</v>
      </c>
      <c r="E17" s="14">
        <v>1263</v>
      </c>
      <c r="F17" s="14">
        <v>5017</v>
      </c>
      <c r="G17" s="14">
        <v>9095</v>
      </c>
      <c r="H17" s="14">
        <v>7584</v>
      </c>
      <c r="I17" s="14">
        <v>7318</v>
      </c>
      <c r="J17" s="14">
        <v>5262</v>
      </c>
      <c r="K17" s="14">
        <v>6334</v>
      </c>
      <c r="L17" s="14">
        <v>2477</v>
      </c>
      <c r="M17" s="14">
        <v>1206</v>
      </c>
      <c r="N17" s="12">
        <f t="shared" si="2"/>
        <v>65376</v>
      </c>
    </row>
    <row r="18" spans="1:14" ht="18.75" customHeight="1">
      <c r="A18" s="15" t="s">
        <v>24</v>
      </c>
      <c r="B18" s="14">
        <v>2355</v>
      </c>
      <c r="C18" s="14">
        <v>1181</v>
      </c>
      <c r="D18" s="14">
        <v>2201</v>
      </c>
      <c r="E18" s="14">
        <v>337</v>
      </c>
      <c r="F18" s="14">
        <v>1497</v>
      </c>
      <c r="G18" s="14">
        <v>2264</v>
      </c>
      <c r="H18" s="14">
        <v>2351</v>
      </c>
      <c r="I18" s="14">
        <v>2005</v>
      </c>
      <c r="J18" s="14">
        <v>1442</v>
      </c>
      <c r="K18" s="14">
        <v>2256</v>
      </c>
      <c r="L18" s="14">
        <v>707</v>
      </c>
      <c r="M18" s="14">
        <v>363</v>
      </c>
      <c r="N18" s="12">
        <f t="shared" si="2"/>
        <v>18959</v>
      </c>
    </row>
    <row r="19" spans="1:14" ht="18.75" customHeight="1">
      <c r="A19" s="15" t="s">
        <v>25</v>
      </c>
      <c r="B19" s="14">
        <v>20604</v>
      </c>
      <c r="C19" s="14">
        <v>11999</v>
      </c>
      <c r="D19" s="14">
        <v>11218</v>
      </c>
      <c r="E19" s="14">
        <v>2454</v>
      </c>
      <c r="F19" s="14">
        <v>10035</v>
      </c>
      <c r="G19" s="14">
        <v>15002</v>
      </c>
      <c r="H19" s="14">
        <v>12792</v>
      </c>
      <c r="I19" s="14">
        <v>13629</v>
      </c>
      <c r="J19" s="14">
        <v>8659</v>
      </c>
      <c r="K19" s="14">
        <v>11799</v>
      </c>
      <c r="L19" s="14">
        <v>3657</v>
      </c>
      <c r="M19" s="14">
        <v>2205</v>
      </c>
      <c r="N19" s="12">
        <f t="shared" si="2"/>
        <v>124053</v>
      </c>
    </row>
    <row r="20" spans="1:14" ht="18.75" customHeight="1">
      <c r="A20" s="17" t="s">
        <v>10</v>
      </c>
      <c r="B20" s="18">
        <f>B21+B22+B23</f>
        <v>146956</v>
      </c>
      <c r="C20" s="18">
        <f>C21+C22+C23</f>
        <v>91901</v>
      </c>
      <c r="D20" s="18">
        <f>D21+D22+D23</f>
        <v>83173</v>
      </c>
      <c r="E20" s="18">
        <f>E21+E22+E23</f>
        <v>16480</v>
      </c>
      <c r="F20" s="18">
        <f aca="true" t="shared" si="6" ref="F20:M20">F21+F22+F23</f>
        <v>69285</v>
      </c>
      <c r="G20" s="18">
        <f t="shared" si="6"/>
        <v>114549</v>
      </c>
      <c r="H20" s="18">
        <f t="shared" si="6"/>
        <v>122180</v>
      </c>
      <c r="I20" s="18">
        <f t="shared" si="6"/>
        <v>119144</v>
      </c>
      <c r="J20" s="18">
        <f t="shared" si="6"/>
        <v>76570</v>
      </c>
      <c r="K20" s="18">
        <f t="shared" si="6"/>
        <v>118839</v>
      </c>
      <c r="L20" s="18">
        <f t="shared" si="6"/>
        <v>47559</v>
      </c>
      <c r="M20" s="18">
        <f t="shared" si="6"/>
        <v>24631</v>
      </c>
      <c r="N20" s="12">
        <f aca="true" t="shared" si="7" ref="N20:N26">SUM(B20:M20)</f>
        <v>1031267</v>
      </c>
    </row>
    <row r="21" spans="1:14" ht="18.75" customHeight="1">
      <c r="A21" s="13" t="s">
        <v>11</v>
      </c>
      <c r="B21" s="14">
        <v>82889</v>
      </c>
      <c r="C21" s="14">
        <v>55780</v>
      </c>
      <c r="D21" s="14">
        <v>50102</v>
      </c>
      <c r="E21" s="14">
        <v>9889</v>
      </c>
      <c r="F21" s="14">
        <v>41208</v>
      </c>
      <c r="G21" s="14">
        <v>69871</v>
      </c>
      <c r="H21" s="14">
        <v>74531</v>
      </c>
      <c r="I21" s="14">
        <v>71408</v>
      </c>
      <c r="J21" s="14">
        <v>45298</v>
      </c>
      <c r="K21" s="14">
        <v>67193</v>
      </c>
      <c r="L21" s="14">
        <v>26911</v>
      </c>
      <c r="M21" s="14">
        <v>13828</v>
      </c>
      <c r="N21" s="12">
        <f t="shared" si="7"/>
        <v>608908</v>
      </c>
    </row>
    <row r="22" spans="1:14" ht="18.75" customHeight="1">
      <c r="A22" s="13" t="s">
        <v>12</v>
      </c>
      <c r="B22" s="14">
        <v>61545</v>
      </c>
      <c r="C22" s="14">
        <v>34109</v>
      </c>
      <c r="D22" s="14">
        <v>31666</v>
      </c>
      <c r="E22" s="14">
        <v>6158</v>
      </c>
      <c r="F22" s="14">
        <v>26585</v>
      </c>
      <c r="G22" s="14">
        <v>41813</v>
      </c>
      <c r="H22" s="14">
        <v>45526</v>
      </c>
      <c r="I22" s="14">
        <v>46088</v>
      </c>
      <c r="J22" s="14">
        <v>29890</v>
      </c>
      <c r="K22" s="14">
        <v>49945</v>
      </c>
      <c r="L22" s="14">
        <v>19911</v>
      </c>
      <c r="M22" s="14">
        <v>10471</v>
      </c>
      <c r="N22" s="12">
        <f t="shared" si="7"/>
        <v>403707</v>
      </c>
    </row>
    <row r="23" spans="1:14" ht="18.75" customHeight="1">
      <c r="A23" s="13" t="s">
        <v>13</v>
      </c>
      <c r="B23" s="14">
        <v>2522</v>
      </c>
      <c r="C23" s="14">
        <v>2012</v>
      </c>
      <c r="D23" s="14">
        <v>1405</v>
      </c>
      <c r="E23" s="14">
        <v>433</v>
      </c>
      <c r="F23" s="14">
        <v>1492</v>
      </c>
      <c r="G23" s="14">
        <v>2865</v>
      </c>
      <c r="H23" s="14">
        <v>2123</v>
      </c>
      <c r="I23" s="14">
        <v>1648</v>
      </c>
      <c r="J23" s="14">
        <v>1382</v>
      </c>
      <c r="K23" s="14">
        <v>1701</v>
      </c>
      <c r="L23" s="14">
        <v>737</v>
      </c>
      <c r="M23" s="14">
        <v>332</v>
      </c>
      <c r="N23" s="12">
        <f t="shared" si="7"/>
        <v>18652</v>
      </c>
    </row>
    <row r="24" spans="1:14" ht="18.75" customHeight="1">
      <c r="A24" s="17" t="s">
        <v>14</v>
      </c>
      <c r="B24" s="14">
        <f>B25+B26</f>
        <v>55811</v>
      </c>
      <c r="C24" s="14">
        <f>C25+C26</f>
        <v>49561</v>
      </c>
      <c r="D24" s="14">
        <f>D25+D26</f>
        <v>43721</v>
      </c>
      <c r="E24" s="14">
        <f>E25+E26</f>
        <v>10614</v>
      </c>
      <c r="F24" s="14">
        <f aca="true" t="shared" si="8" ref="F24:M24">F25+F26</f>
        <v>43506</v>
      </c>
      <c r="G24" s="14">
        <f t="shared" si="8"/>
        <v>66942</v>
      </c>
      <c r="H24" s="14">
        <f t="shared" si="8"/>
        <v>59329</v>
      </c>
      <c r="I24" s="14">
        <f t="shared" si="8"/>
        <v>41912</v>
      </c>
      <c r="J24" s="14">
        <f t="shared" si="8"/>
        <v>35576</v>
      </c>
      <c r="K24" s="14">
        <f t="shared" si="8"/>
        <v>34166</v>
      </c>
      <c r="L24" s="14">
        <f t="shared" si="8"/>
        <v>11754</v>
      </c>
      <c r="M24" s="14">
        <f t="shared" si="8"/>
        <v>5074</v>
      </c>
      <c r="N24" s="12">
        <f t="shared" si="7"/>
        <v>457966</v>
      </c>
    </row>
    <row r="25" spans="1:14" ht="18.75" customHeight="1">
      <c r="A25" s="13" t="s">
        <v>15</v>
      </c>
      <c r="B25" s="14">
        <v>35719</v>
      </c>
      <c r="C25" s="14">
        <v>31719</v>
      </c>
      <c r="D25" s="14">
        <v>27981</v>
      </c>
      <c r="E25" s="14">
        <v>6793</v>
      </c>
      <c r="F25" s="14">
        <v>27844</v>
      </c>
      <c r="G25" s="14">
        <v>42843</v>
      </c>
      <c r="H25" s="14">
        <v>37971</v>
      </c>
      <c r="I25" s="14">
        <v>26824</v>
      </c>
      <c r="J25" s="14">
        <v>22769</v>
      </c>
      <c r="K25" s="14">
        <v>21866</v>
      </c>
      <c r="L25" s="14">
        <v>7523</v>
      </c>
      <c r="M25" s="14">
        <v>3247</v>
      </c>
      <c r="N25" s="12">
        <f t="shared" si="7"/>
        <v>293099</v>
      </c>
    </row>
    <row r="26" spans="1:14" ht="18.75" customHeight="1">
      <c r="A26" s="13" t="s">
        <v>16</v>
      </c>
      <c r="B26" s="14">
        <v>20092</v>
      </c>
      <c r="C26" s="14">
        <v>17842</v>
      </c>
      <c r="D26" s="14">
        <v>15740</v>
      </c>
      <c r="E26" s="14">
        <v>3821</v>
      </c>
      <c r="F26" s="14">
        <v>15662</v>
      </c>
      <c r="G26" s="14">
        <v>24099</v>
      </c>
      <c r="H26" s="14">
        <v>21358</v>
      </c>
      <c r="I26" s="14">
        <v>15088</v>
      </c>
      <c r="J26" s="14">
        <v>12807</v>
      </c>
      <c r="K26" s="14">
        <v>12300</v>
      </c>
      <c r="L26" s="14">
        <v>4231</v>
      </c>
      <c r="M26" s="14">
        <v>1827</v>
      </c>
      <c r="N26" s="12">
        <f t="shared" si="7"/>
        <v>164867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43</v>
      </c>
      <c r="B32" s="23">
        <f>(((+B$8+B$20)*B$29)+(B$24*B$30))/B$7</f>
        <v>0.995781003977566</v>
      </c>
      <c r="C32" s="23">
        <f aca="true" t="shared" si="9" ref="C32:M32">(((+C$8+C$20)*C$29)+(C$24*C$30))/C$7</f>
        <v>1</v>
      </c>
      <c r="D32" s="23">
        <f t="shared" si="9"/>
        <v>0.9985993241279483</v>
      </c>
      <c r="E32" s="23">
        <f t="shared" si="9"/>
        <v>0.9918236909871243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1.8762505676945298</v>
      </c>
      <c r="C35" s="26">
        <f>C32*C34</f>
        <v>1.8205</v>
      </c>
      <c r="D35" s="26">
        <f>D32*D34</f>
        <v>1.684537199871436</v>
      </c>
      <c r="E35" s="26">
        <f>E32*E34</f>
        <v>2.140355525150214</v>
      </c>
      <c r="F35" s="26">
        <f aca="true" t="shared" si="10" ref="F35:M35">F32*F34</f>
        <v>1.9675</v>
      </c>
      <c r="G35" s="26">
        <f t="shared" si="10"/>
        <v>1.5602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2.2315</v>
      </c>
      <c r="N35" s="27"/>
    </row>
    <row r="36" spans="1:14" ht="18.75" customHeight="1">
      <c r="A36" s="57" t="s">
        <v>44</v>
      </c>
      <c r="B36" s="26">
        <v>-0.0059900756</v>
      </c>
      <c r="C36" s="26">
        <v>-0.006</v>
      </c>
      <c r="D36" s="26">
        <v>-0.0055312092</v>
      </c>
      <c r="E36" s="26">
        <v>-0.0055700755</v>
      </c>
      <c r="F36" s="26">
        <v>-0.00506118</v>
      </c>
      <c r="G36" s="26">
        <v>-0.00391875</v>
      </c>
      <c r="H36" s="26">
        <v>-0.00435225</v>
      </c>
      <c r="I36" s="26">
        <v>-0.00561172</v>
      </c>
      <c r="J36" s="26">
        <v>-0.0004501</v>
      </c>
      <c r="K36" s="26">
        <v>-0.0060652</v>
      </c>
      <c r="L36" s="26">
        <v>-0.00736857</v>
      </c>
      <c r="M36" s="26">
        <v>-0.00723428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93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577.8000000000001</v>
      </c>
      <c r="F38" s="61">
        <f t="shared" si="11"/>
        <v>1720.5600000000002</v>
      </c>
      <c r="G38" s="61">
        <f t="shared" si="11"/>
        <v>2033.0000000000002</v>
      </c>
      <c r="H38" s="61">
        <f t="shared" si="11"/>
        <v>2247</v>
      </c>
      <c r="I38" s="61">
        <f t="shared" si="11"/>
        <v>2512.36</v>
      </c>
      <c r="J38" s="61">
        <f t="shared" si="11"/>
        <v>149.8</v>
      </c>
      <c r="K38" s="61">
        <f t="shared" si="11"/>
        <v>2525.2000000000003</v>
      </c>
      <c r="L38" s="61">
        <f t="shared" si="11"/>
        <v>1271.16</v>
      </c>
      <c r="M38" s="61">
        <f t="shared" si="11"/>
        <v>710.48</v>
      </c>
      <c r="N38" s="28">
        <f>SUM(B38:M38)</f>
        <v>21562.64</v>
      </c>
    </row>
    <row r="39" spans="1:14" ht="18.75" customHeight="1">
      <c r="A39" s="57" t="s">
        <v>46</v>
      </c>
      <c r="B39" s="63">
        <v>739</v>
      </c>
      <c r="C39" s="63">
        <v>583</v>
      </c>
      <c r="D39" s="63">
        <v>504</v>
      </c>
      <c r="E39" s="63">
        <v>135</v>
      </c>
      <c r="F39" s="63">
        <v>402</v>
      </c>
      <c r="G39" s="63">
        <v>475</v>
      </c>
      <c r="H39" s="63">
        <v>525</v>
      </c>
      <c r="I39" s="63">
        <v>587</v>
      </c>
      <c r="J39" s="63">
        <v>35</v>
      </c>
      <c r="K39" s="63">
        <v>590</v>
      </c>
      <c r="L39" s="63">
        <v>297</v>
      </c>
      <c r="M39" s="63">
        <v>166</v>
      </c>
      <c r="N39" s="12">
        <f>SUM(B39:M39)</f>
        <v>5038</v>
      </c>
    </row>
    <row r="40" spans="1:14" ht="18.75" customHeight="1">
      <c r="A40" s="57" t="s">
        <v>47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45</v>
      </c>
      <c r="B42" s="65">
        <f>B43+B44+B45+B46</f>
        <v>865513.8492578984</v>
      </c>
      <c r="C42" s="65">
        <f aca="true" t="shared" si="12" ref="C42:M42">C43+C44+C45+C46</f>
        <v>624752.612</v>
      </c>
      <c r="D42" s="65">
        <f t="shared" si="12"/>
        <v>600778.9584501031</v>
      </c>
      <c r="E42" s="65">
        <f t="shared" si="12"/>
        <v>144825.25283286496</v>
      </c>
      <c r="F42" s="65">
        <f t="shared" si="12"/>
        <v>549996.5297257002</v>
      </c>
      <c r="G42" s="65">
        <f t="shared" si="12"/>
        <v>718660.0523125001</v>
      </c>
      <c r="H42" s="65">
        <f t="shared" si="12"/>
        <v>786299.777448</v>
      </c>
      <c r="I42" s="65">
        <f t="shared" si="12"/>
        <v>696245.07138864</v>
      </c>
      <c r="J42" s="65">
        <f t="shared" si="12"/>
        <v>558340.6685551001</v>
      </c>
      <c r="K42" s="65">
        <f t="shared" si="12"/>
        <v>656355.5818911999</v>
      </c>
      <c r="L42" s="65">
        <f t="shared" si="12"/>
        <v>340833.54179125995</v>
      </c>
      <c r="M42" s="65">
        <f t="shared" si="12"/>
        <v>182464.12904408</v>
      </c>
      <c r="N42" s="65">
        <f>N43+N44+N45+N46</f>
        <v>6725066.024697347</v>
      </c>
    </row>
    <row r="43" spans="1:14" ht="18.75" customHeight="1">
      <c r="A43" s="62" t="s">
        <v>94</v>
      </c>
      <c r="B43" s="59">
        <f aca="true" t="shared" si="13" ref="B43:H43">B35*B7</f>
        <v>865112.8692559999</v>
      </c>
      <c r="C43" s="59">
        <f t="shared" si="13"/>
        <v>624314.988</v>
      </c>
      <c r="D43" s="59">
        <f t="shared" si="13"/>
        <v>591195.06844368</v>
      </c>
      <c r="E43" s="59">
        <f t="shared" si="13"/>
        <v>144623.82283439997</v>
      </c>
      <c r="F43" s="59">
        <f t="shared" si="13"/>
        <v>549689.9875</v>
      </c>
      <c r="G43" s="59">
        <f t="shared" si="13"/>
        <v>718431.5348</v>
      </c>
      <c r="H43" s="59">
        <f t="shared" si="13"/>
        <v>785931.696</v>
      </c>
      <c r="I43" s="59">
        <f>I35*I7</f>
        <v>695930.1936</v>
      </c>
      <c r="J43" s="59">
        <f>J35*J7</f>
        <v>558316.4235</v>
      </c>
      <c r="K43" s="59">
        <f>K35*K7</f>
        <v>655909.1928</v>
      </c>
      <c r="L43" s="59">
        <f>L35*L7</f>
        <v>340666.7978</v>
      </c>
      <c r="M43" s="59">
        <f>M35*M7</f>
        <v>182344.791</v>
      </c>
      <c r="N43" s="61">
        <f>SUM(B43:M43)</f>
        <v>6712467.36553408</v>
      </c>
    </row>
    <row r="44" spans="1:14" ht="18.75" customHeight="1">
      <c r="A44" s="62" t="s">
        <v>95</v>
      </c>
      <c r="B44" s="59">
        <f aca="true" t="shared" si="14" ref="B44:M44">B36*B7</f>
        <v>-2761.9399981016</v>
      </c>
      <c r="C44" s="59">
        <f t="shared" si="14"/>
        <v>-2057.616</v>
      </c>
      <c r="D44" s="59">
        <f t="shared" si="14"/>
        <v>-1941.1999935768</v>
      </c>
      <c r="E44" s="59">
        <f t="shared" si="14"/>
        <v>-376.370001535</v>
      </c>
      <c r="F44" s="59">
        <f t="shared" si="14"/>
        <v>-1414.0177743000002</v>
      </c>
      <c r="G44" s="59">
        <f t="shared" si="14"/>
        <v>-1804.4824875000002</v>
      </c>
      <c r="H44" s="59">
        <f t="shared" si="14"/>
        <v>-1878.918552</v>
      </c>
      <c r="I44" s="59">
        <f t="shared" si="14"/>
        <v>-2197.48221136</v>
      </c>
      <c r="J44" s="59">
        <f t="shared" si="14"/>
        <v>-125.5549449</v>
      </c>
      <c r="K44" s="59">
        <f t="shared" si="14"/>
        <v>-2078.8109088</v>
      </c>
      <c r="L44" s="59">
        <f t="shared" si="14"/>
        <v>-1104.41600874</v>
      </c>
      <c r="M44" s="59">
        <f t="shared" si="14"/>
        <v>-591.14195592</v>
      </c>
      <c r="N44" s="28">
        <f>SUM(B44:M44)</f>
        <v>-18331.9508367334</v>
      </c>
    </row>
    <row r="45" spans="1:14" ht="18.75" customHeight="1">
      <c r="A45" s="62" t="s">
        <v>48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577.8000000000001</v>
      </c>
      <c r="F45" s="59">
        <f t="shared" si="15"/>
        <v>1720.5600000000002</v>
      </c>
      <c r="G45" s="59">
        <f t="shared" si="15"/>
        <v>2033.0000000000002</v>
      </c>
      <c r="H45" s="59">
        <f t="shared" si="15"/>
        <v>2247</v>
      </c>
      <c r="I45" s="59">
        <f t="shared" si="15"/>
        <v>2512.36</v>
      </c>
      <c r="J45" s="59">
        <f t="shared" si="15"/>
        <v>149.8</v>
      </c>
      <c r="K45" s="59">
        <f t="shared" si="15"/>
        <v>2525.2000000000003</v>
      </c>
      <c r="L45" s="59">
        <f t="shared" si="15"/>
        <v>1271.16</v>
      </c>
      <c r="M45" s="59">
        <f t="shared" si="15"/>
        <v>710.48</v>
      </c>
      <c r="N45" s="61">
        <f>SUM(B45:M45)</f>
        <v>21562.64</v>
      </c>
    </row>
    <row r="46" spans="1:14" ht="18.75" customHeight="1">
      <c r="A46" s="2" t="s">
        <v>104</v>
      </c>
      <c r="B46" s="59">
        <v>0</v>
      </c>
      <c r="C46" s="59">
        <v>0</v>
      </c>
      <c r="D46" s="59">
        <v>9367.97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6" ht="18.75" customHeight="1">
      <c r="A48" s="2" t="s">
        <v>105</v>
      </c>
      <c r="B48" s="28">
        <f>+B49+B52+B60+B61</f>
        <v>-85612.88</v>
      </c>
      <c r="C48" s="28">
        <f aca="true" t="shared" si="16" ref="C48:M48">+C49+C52+C60+C61</f>
        <v>-91903.84</v>
      </c>
      <c r="D48" s="28">
        <f t="shared" si="16"/>
        <v>-60750.72</v>
      </c>
      <c r="E48" s="28">
        <f t="shared" si="16"/>
        <v>-13187.3</v>
      </c>
      <c r="F48" s="28">
        <f t="shared" si="16"/>
        <v>-50928.74</v>
      </c>
      <c r="G48" s="28">
        <f t="shared" si="16"/>
        <v>-97235.8</v>
      </c>
      <c r="H48" s="28">
        <f t="shared" si="16"/>
        <v>-114399.84</v>
      </c>
      <c r="I48" s="28">
        <f t="shared" si="16"/>
        <v>-50473.58</v>
      </c>
      <c r="J48" s="28">
        <f t="shared" si="16"/>
        <v>-73007.24</v>
      </c>
      <c r="K48" s="28">
        <f t="shared" si="16"/>
        <v>-52146.6</v>
      </c>
      <c r="L48" s="28">
        <f t="shared" si="16"/>
        <v>-40192.1</v>
      </c>
      <c r="M48" s="28">
        <f t="shared" si="16"/>
        <v>-22871.36</v>
      </c>
      <c r="N48" s="28">
        <f>+N49+N52+N60+N61</f>
        <v>-752710</v>
      </c>
      <c r="P48" s="74"/>
    </row>
    <row r="49" spans="1:16" ht="18.75" customHeight="1">
      <c r="A49" s="17" t="s">
        <v>49</v>
      </c>
      <c r="B49" s="29">
        <f>B50+B51</f>
        <v>-85309</v>
      </c>
      <c r="C49" s="29">
        <f>C50+C51</f>
        <v>-91784</v>
      </c>
      <c r="D49" s="29">
        <f>D50+D51</f>
        <v>-60648</v>
      </c>
      <c r="E49" s="29">
        <f>E50+E51</f>
        <v>-13037.5</v>
      </c>
      <c r="F49" s="29">
        <f aca="true" t="shared" si="17" ref="F49:M49">F50+F51</f>
        <v>-50466.5</v>
      </c>
      <c r="G49" s="29">
        <f t="shared" si="17"/>
        <v>-96551</v>
      </c>
      <c r="H49" s="29">
        <f t="shared" si="17"/>
        <v>-113638</v>
      </c>
      <c r="I49" s="29">
        <f t="shared" si="17"/>
        <v>-51817.5</v>
      </c>
      <c r="J49" s="29">
        <f t="shared" si="17"/>
        <v>-70833</v>
      </c>
      <c r="K49" s="29">
        <f t="shared" si="17"/>
        <v>-53452</v>
      </c>
      <c r="L49" s="29">
        <f t="shared" si="17"/>
        <v>-40106.5</v>
      </c>
      <c r="M49" s="29">
        <f t="shared" si="17"/>
        <v>-22820</v>
      </c>
      <c r="N49" s="28">
        <f aca="true" t="shared" si="18" ref="N49:N61">SUM(B49:M49)</f>
        <v>-750463</v>
      </c>
      <c r="P49" s="74"/>
    </row>
    <row r="50" spans="1:16" ht="18.75" customHeight="1">
      <c r="A50" s="13" t="s">
        <v>50</v>
      </c>
      <c r="B50" s="20">
        <f>ROUND(-B9*$D$3,2)</f>
        <v>-85309</v>
      </c>
      <c r="C50" s="20">
        <f>ROUND(-C9*$D$3,2)</f>
        <v>-91784</v>
      </c>
      <c r="D50" s="20">
        <f>ROUND(-D9*$D$3,2)</f>
        <v>-60648</v>
      </c>
      <c r="E50" s="20">
        <f>ROUND(-E9*$D$3,2)</f>
        <v>-13037.5</v>
      </c>
      <c r="F50" s="20">
        <f aca="true" t="shared" si="19" ref="F50:M50">ROUND(-F9*$D$3,2)</f>
        <v>-50466.5</v>
      </c>
      <c r="G50" s="20">
        <f t="shared" si="19"/>
        <v>-96551</v>
      </c>
      <c r="H50" s="20">
        <f t="shared" si="19"/>
        <v>-113638</v>
      </c>
      <c r="I50" s="20">
        <f t="shared" si="19"/>
        <v>-51817.5</v>
      </c>
      <c r="J50" s="20">
        <f t="shared" si="19"/>
        <v>-70833</v>
      </c>
      <c r="K50" s="20">
        <f t="shared" si="19"/>
        <v>-53452</v>
      </c>
      <c r="L50" s="20">
        <f t="shared" si="19"/>
        <v>-40106.5</v>
      </c>
      <c r="M50" s="20">
        <f t="shared" si="19"/>
        <v>-22820</v>
      </c>
      <c r="N50" s="50">
        <f t="shared" si="18"/>
        <v>-750463</v>
      </c>
      <c r="P50" s="74"/>
    </row>
    <row r="51" spans="1:14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52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-149.8</v>
      </c>
      <c r="F52" s="29">
        <f t="shared" si="21"/>
        <v>-462.24</v>
      </c>
      <c r="G52" s="29">
        <f t="shared" si="21"/>
        <v>-684.8</v>
      </c>
      <c r="H52" s="29">
        <f t="shared" si="21"/>
        <v>-761.84</v>
      </c>
      <c r="I52" s="29">
        <f t="shared" si="21"/>
        <v>1343.92</v>
      </c>
      <c r="J52" s="29">
        <f t="shared" si="21"/>
        <v>-2174.24</v>
      </c>
      <c r="K52" s="29">
        <f t="shared" si="21"/>
        <v>1305.4</v>
      </c>
      <c r="L52" s="29">
        <f t="shared" si="21"/>
        <v>-85.6</v>
      </c>
      <c r="M52" s="29">
        <f t="shared" si="21"/>
        <v>-51.36</v>
      </c>
      <c r="N52" s="29">
        <f>SUM(N53:N59)</f>
        <v>-2246.9999999999995</v>
      </c>
    </row>
    <row r="53" spans="1:14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96</v>
      </c>
      <c r="B59" s="27">
        <v>-303.88</v>
      </c>
      <c r="C59" s="27">
        <v>-119.84</v>
      </c>
      <c r="D59" s="27">
        <v>-102.72</v>
      </c>
      <c r="E59" s="27">
        <v>-149.8</v>
      </c>
      <c r="F59" s="27">
        <v>-462.24</v>
      </c>
      <c r="G59" s="27">
        <v>-684.8</v>
      </c>
      <c r="H59" s="27">
        <v>-761.84</v>
      </c>
      <c r="I59" s="27">
        <v>1343.92</v>
      </c>
      <c r="J59" s="27">
        <v>-2174.24</v>
      </c>
      <c r="K59" s="27">
        <v>1305.4</v>
      </c>
      <c r="L59" s="27">
        <v>-85.6</v>
      </c>
      <c r="M59" s="27">
        <v>-51.36</v>
      </c>
      <c r="N59" s="27">
        <f t="shared" si="18"/>
        <v>-2246.9999999999995</v>
      </c>
    </row>
    <row r="60" spans="1:14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6" ht="15.75">
      <c r="A63" s="2" t="s">
        <v>60</v>
      </c>
      <c r="B63" s="32">
        <f aca="true" t="shared" si="22" ref="B63:M63">+B42+B48</f>
        <v>779900.9692578984</v>
      </c>
      <c r="C63" s="32">
        <f t="shared" si="22"/>
        <v>532848.772</v>
      </c>
      <c r="D63" s="32">
        <f t="shared" si="22"/>
        <v>540028.2384501031</v>
      </c>
      <c r="E63" s="32">
        <f t="shared" si="22"/>
        <v>131637.95283286498</v>
      </c>
      <c r="F63" s="32">
        <f t="shared" si="22"/>
        <v>499067.78972570016</v>
      </c>
      <c r="G63" s="32">
        <f t="shared" si="22"/>
        <v>621424.2523125</v>
      </c>
      <c r="H63" s="32">
        <f t="shared" si="22"/>
        <v>671899.9374480001</v>
      </c>
      <c r="I63" s="32">
        <f t="shared" si="22"/>
        <v>645771.49138864</v>
      </c>
      <c r="J63" s="32">
        <f t="shared" si="22"/>
        <v>485333.4285551001</v>
      </c>
      <c r="K63" s="32">
        <f t="shared" si="22"/>
        <v>604208.9818912</v>
      </c>
      <c r="L63" s="32">
        <f t="shared" si="22"/>
        <v>300641.44179126</v>
      </c>
      <c r="M63" s="32">
        <f t="shared" si="22"/>
        <v>159592.76904408</v>
      </c>
      <c r="N63" s="32">
        <f>SUM(B63:M63)</f>
        <v>5972356.024697347</v>
      </c>
      <c r="P63" s="7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61</v>
      </c>
      <c r="B66" s="39">
        <f>SUM(B67:B80)</f>
        <v>779900.97</v>
      </c>
      <c r="C66" s="39">
        <f aca="true" t="shared" si="23" ref="C66:M66">SUM(C67:C80)</f>
        <v>532848.77</v>
      </c>
      <c r="D66" s="39">
        <f t="shared" si="23"/>
        <v>540028.24</v>
      </c>
      <c r="E66" s="39">
        <f t="shared" si="23"/>
        <v>131637.95</v>
      </c>
      <c r="F66" s="39">
        <f t="shared" si="23"/>
        <v>499067.79</v>
      </c>
      <c r="G66" s="39">
        <f t="shared" si="23"/>
        <v>621424.26</v>
      </c>
      <c r="H66" s="39">
        <f t="shared" si="23"/>
        <v>671899.93</v>
      </c>
      <c r="I66" s="39">
        <f t="shared" si="23"/>
        <v>645771.49</v>
      </c>
      <c r="J66" s="39">
        <f t="shared" si="23"/>
        <v>485333.43</v>
      </c>
      <c r="K66" s="39">
        <f t="shared" si="23"/>
        <v>604208.98</v>
      </c>
      <c r="L66" s="39">
        <f t="shared" si="23"/>
        <v>300641.44</v>
      </c>
      <c r="M66" s="39">
        <f t="shared" si="23"/>
        <v>159592.77</v>
      </c>
      <c r="N66" s="32">
        <f>SUM(N67:N80)</f>
        <v>5972356.019999999</v>
      </c>
    </row>
    <row r="67" spans="1:14" ht="18.75" customHeight="1">
      <c r="A67" s="17" t="s">
        <v>100</v>
      </c>
      <c r="B67" s="39">
        <v>153625.02</v>
      </c>
      <c r="C67" s="39">
        <v>146959.43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300584.44999999995</v>
      </c>
    </row>
    <row r="68" spans="1:14" ht="18.75" customHeight="1">
      <c r="A68" s="17" t="s">
        <v>101</v>
      </c>
      <c r="B68" s="39">
        <v>626275.95</v>
      </c>
      <c r="C68" s="39">
        <v>385889.34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1012165.29</v>
      </c>
    </row>
    <row r="69" spans="1:14" ht="18.75" customHeight="1">
      <c r="A69" s="17" t="s">
        <v>81</v>
      </c>
      <c r="B69" s="38">
        <v>0</v>
      </c>
      <c r="C69" s="38">
        <v>0</v>
      </c>
      <c r="D69" s="29">
        <f>530660.27+9367.97</f>
        <v>540028.24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540028.24</v>
      </c>
    </row>
    <row r="70" spans="1:14" ht="18.75" customHeight="1">
      <c r="A70" s="17" t="s">
        <v>71</v>
      </c>
      <c r="B70" s="38">
        <v>0</v>
      </c>
      <c r="C70" s="38">
        <v>0</v>
      </c>
      <c r="D70" s="38">
        <v>0</v>
      </c>
      <c r="E70" s="29">
        <v>131637.95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131637.95</v>
      </c>
    </row>
    <row r="71" spans="1:14" ht="18.75" customHeight="1">
      <c r="A71" s="17" t="s">
        <v>72</v>
      </c>
      <c r="B71" s="38">
        <v>0</v>
      </c>
      <c r="C71" s="38">
        <v>0</v>
      </c>
      <c r="D71" s="38">
        <v>0</v>
      </c>
      <c r="E71" s="38">
        <v>0</v>
      </c>
      <c r="F71" s="29">
        <v>499067.79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499067.79</v>
      </c>
    </row>
    <row r="72" spans="1:14" ht="18.75" customHeight="1">
      <c r="A72" s="17" t="s">
        <v>73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621424.26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621424.26</v>
      </c>
    </row>
    <row r="73" spans="1:14" ht="18.75" customHeight="1">
      <c r="A73" s="17" t="s">
        <v>74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505106.83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505106.83</v>
      </c>
    </row>
    <row r="74" spans="1:14" ht="18.75" customHeight="1">
      <c r="A74" s="17" t="s">
        <v>75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166793.1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166793.1</v>
      </c>
    </row>
    <row r="75" spans="1:14" ht="18.75" customHeight="1">
      <c r="A75" s="17" t="s">
        <v>76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645771.49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645771.49</v>
      </c>
    </row>
    <row r="76" spans="1:14" ht="18.75" customHeight="1">
      <c r="A76" s="17" t="s">
        <v>77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485333.43</v>
      </c>
      <c r="K76" s="38">
        <v>0</v>
      </c>
      <c r="L76" s="38">
        <v>0</v>
      </c>
      <c r="M76" s="38">
        <v>0</v>
      </c>
      <c r="N76" s="32">
        <f t="shared" si="24"/>
        <v>485333.43</v>
      </c>
    </row>
    <row r="77" spans="1:14" ht="18.75" customHeight="1">
      <c r="A77" s="17" t="s">
        <v>78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604208.98</v>
      </c>
      <c r="L77" s="38">
        <v>0</v>
      </c>
      <c r="M77" s="66"/>
      <c r="N77" s="29">
        <f t="shared" si="24"/>
        <v>604208.98</v>
      </c>
    </row>
    <row r="78" spans="1:14" ht="18.75" customHeight="1">
      <c r="A78" s="17" t="s">
        <v>79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300641.44</v>
      </c>
      <c r="M78" s="38">
        <v>0</v>
      </c>
      <c r="N78" s="32">
        <f t="shared" si="24"/>
        <v>300641.44</v>
      </c>
    </row>
    <row r="79" spans="1:14" ht="18.75" customHeight="1">
      <c r="A79" s="17" t="s">
        <v>80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159592.77</v>
      </c>
      <c r="N79" s="29">
        <f t="shared" si="24"/>
        <v>159592.77</v>
      </c>
    </row>
    <row r="80" spans="1:14" ht="18.75" customHeight="1">
      <c r="A80" s="37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</row>
    <row r="81" spans="1:14" ht="17.25" customHeight="1">
      <c r="A81" s="75"/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98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2"/>
    </row>
    <row r="84" spans="1:14" ht="18.75" customHeight="1">
      <c r="A84" s="17" t="s">
        <v>102</v>
      </c>
      <c r="B84" s="48">
        <v>2.0981534436147906</v>
      </c>
      <c r="C84" s="48">
        <v>2.1002384062283657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103</v>
      </c>
      <c r="B85" s="48">
        <v>1.8305031869125408</v>
      </c>
      <c r="C85" s="48">
        <v>1.7338007593926397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92</v>
      </c>
      <c r="B86" s="48">
        <v>0</v>
      </c>
      <c r="C86" s="48">
        <v>0</v>
      </c>
      <c r="D86" s="24">
        <f>(D$43+D$44+D$45)/D$7</f>
        <v>1.6851524372142876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82</v>
      </c>
      <c r="B87" s="48">
        <v>0</v>
      </c>
      <c r="C87" s="48">
        <v>0</v>
      </c>
      <c r="D87" s="48">
        <v>0</v>
      </c>
      <c r="E87" s="48">
        <f>(E$43+E$44+E$45)/E$7</f>
        <v>2.1433365818094563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83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1.968597203592534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84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1.5606962658315129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85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1.8212683676758656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86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1.821601760176018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87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1.7780041047954482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88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2.0015869157268895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89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1.9150023979739978</v>
      </c>
      <c r="L94" s="48">
        <v>0</v>
      </c>
      <c r="M94" s="48">
        <v>0</v>
      </c>
      <c r="N94" s="29"/>
    </row>
    <row r="95" spans="1:14" ht="18.75" customHeight="1">
      <c r="A95" s="17" t="s">
        <v>90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2.274012501776464</v>
      </c>
      <c r="M95" s="48">
        <v>0</v>
      </c>
      <c r="N95" s="67"/>
    </row>
    <row r="96" spans="1:14" ht="18.75" customHeight="1">
      <c r="A96" s="37" t="s">
        <v>91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2.2329604357157895</v>
      </c>
      <c r="N96" s="54"/>
    </row>
    <row r="97" ht="21" customHeight="1">
      <c r="A97" s="43" t="s">
        <v>97</v>
      </c>
    </row>
    <row r="100" ht="14.25">
      <c r="B100" s="44"/>
    </row>
    <row r="101" ht="14.25">
      <c r="H101" s="45"/>
    </row>
    <row r="102" ht="14.25">
      <c r="K102" s="74"/>
    </row>
    <row r="103" spans="8:11" ht="14.25">
      <c r="H103" s="46"/>
      <c r="I103" s="47"/>
      <c r="J103" s="47"/>
      <c r="K103" s="74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2015-07-31T20:03:30Z</dcterms:modified>
  <cp:category/>
  <cp:version/>
  <cp:contentType/>
  <cp:contentStatus/>
</cp:coreProperties>
</file>